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erver4\информация\Аналитические и информационные материалы\Аналитические записки\2023\АНАЛИТИКА К ЗАКОНОПРОЕКТАМ\9 сессия\Аналит записка\"/>
    </mc:Choice>
  </mc:AlternateContent>
  <bookViews>
    <workbookView xWindow="0" yWindow="0" windowWidth="28800" windowHeight="10635"/>
  </bookViews>
  <sheets>
    <sheet name="Лист1" sheetId="1" r:id="rId1"/>
  </sheets>
  <externalReferences>
    <externalReference r:id="rId2"/>
  </externalReferences>
  <definedNames>
    <definedName name="_xlnm._FilterDatabase" localSheetId="0" hidden="1">Лист1!$A$5:$M$241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1" i="1" l="1"/>
  <c r="L241" i="1"/>
  <c r="K241" i="1"/>
  <c r="M241" i="1" s="1"/>
  <c r="I241" i="1"/>
  <c r="E241" i="1"/>
  <c r="G241" i="1" s="1"/>
  <c r="N240" i="1"/>
  <c r="L240" i="1"/>
  <c r="K240" i="1"/>
  <c r="I240" i="1"/>
  <c r="E240" i="1"/>
  <c r="G240" i="1" s="1"/>
  <c r="N239" i="1"/>
  <c r="L239" i="1"/>
  <c r="K239" i="1"/>
  <c r="M239" i="1" s="1"/>
  <c r="I239" i="1"/>
  <c r="G239" i="1"/>
  <c r="E239" i="1"/>
  <c r="N238" i="1"/>
  <c r="L238" i="1"/>
  <c r="K238" i="1"/>
  <c r="M238" i="1" s="1"/>
  <c r="I238" i="1"/>
  <c r="E238" i="1"/>
  <c r="G238" i="1" s="1"/>
  <c r="N237" i="1"/>
  <c r="L237" i="1"/>
  <c r="K237" i="1"/>
  <c r="M237" i="1" s="1"/>
  <c r="I237" i="1"/>
  <c r="G237" i="1"/>
  <c r="E237" i="1"/>
  <c r="N236" i="1"/>
  <c r="L236" i="1"/>
  <c r="K236" i="1"/>
  <c r="M236" i="1" s="1"/>
  <c r="I236" i="1"/>
  <c r="E236" i="1"/>
  <c r="G236" i="1" s="1"/>
  <c r="N235" i="1"/>
  <c r="L235" i="1"/>
  <c r="K235" i="1"/>
  <c r="M235" i="1" s="1"/>
  <c r="I235" i="1"/>
  <c r="G235" i="1"/>
  <c r="E235" i="1"/>
  <c r="N234" i="1"/>
  <c r="L234" i="1"/>
  <c r="K234" i="1"/>
  <c r="M234" i="1" s="1"/>
  <c r="I234" i="1"/>
  <c r="E234" i="1"/>
  <c r="G234" i="1" s="1"/>
  <c r="N233" i="1"/>
  <c r="L233" i="1"/>
  <c r="K233" i="1"/>
  <c r="M233" i="1" s="1"/>
  <c r="I233" i="1"/>
  <c r="G233" i="1"/>
  <c r="E233" i="1"/>
  <c r="N232" i="1"/>
  <c r="L232" i="1"/>
  <c r="K232" i="1"/>
  <c r="M232" i="1" s="1"/>
  <c r="I232" i="1"/>
  <c r="E232" i="1"/>
  <c r="G232" i="1" s="1"/>
  <c r="N231" i="1"/>
  <c r="L231" i="1"/>
  <c r="K231" i="1"/>
  <c r="M231" i="1" s="1"/>
  <c r="I231" i="1"/>
  <c r="G231" i="1"/>
  <c r="E231" i="1"/>
  <c r="N230" i="1"/>
  <c r="L230" i="1"/>
  <c r="K230" i="1"/>
  <c r="M230" i="1" s="1"/>
  <c r="I230" i="1"/>
  <c r="E230" i="1"/>
  <c r="G230" i="1" s="1"/>
  <c r="N229" i="1"/>
  <c r="L229" i="1"/>
  <c r="K229" i="1"/>
  <c r="M229" i="1" s="1"/>
  <c r="I229" i="1"/>
  <c r="G229" i="1"/>
  <c r="E229" i="1"/>
  <c r="N228" i="1"/>
  <c r="L228" i="1"/>
  <c r="K228" i="1"/>
  <c r="M228" i="1" s="1"/>
  <c r="I228" i="1"/>
  <c r="E228" i="1"/>
  <c r="G228" i="1" s="1"/>
  <c r="N227" i="1"/>
  <c r="L227" i="1"/>
  <c r="K227" i="1"/>
  <c r="M227" i="1" s="1"/>
  <c r="I227" i="1"/>
  <c r="G227" i="1"/>
  <c r="E227" i="1"/>
  <c r="N226" i="1"/>
  <c r="L226" i="1"/>
  <c r="K226" i="1"/>
  <c r="M226" i="1" s="1"/>
  <c r="I226" i="1"/>
  <c r="E226" i="1"/>
  <c r="G226" i="1" s="1"/>
  <c r="N225" i="1"/>
  <c r="L225" i="1"/>
  <c r="K225" i="1"/>
  <c r="M225" i="1" s="1"/>
  <c r="I225" i="1"/>
  <c r="G225" i="1"/>
  <c r="E225" i="1"/>
  <c r="N224" i="1"/>
  <c r="L224" i="1"/>
  <c r="K224" i="1"/>
  <c r="M224" i="1" s="1"/>
  <c r="I224" i="1"/>
  <c r="E224" i="1"/>
  <c r="G224" i="1" s="1"/>
  <c r="N223" i="1"/>
  <c r="L223" i="1"/>
  <c r="K223" i="1"/>
  <c r="M223" i="1" s="1"/>
  <c r="I223" i="1"/>
  <c r="G223" i="1"/>
  <c r="E223" i="1"/>
  <c r="N222" i="1"/>
  <c r="L222" i="1"/>
  <c r="K222" i="1"/>
  <c r="M222" i="1" s="1"/>
  <c r="I222" i="1"/>
  <c r="E222" i="1"/>
  <c r="G222" i="1" s="1"/>
  <c r="N221" i="1"/>
  <c r="L221" i="1"/>
  <c r="K221" i="1"/>
  <c r="M221" i="1" s="1"/>
  <c r="I221" i="1"/>
  <c r="G221" i="1"/>
  <c r="E221" i="1"/>
  <c r="N220" i="1"/>
  <c r="L220" i="1"/>
  <c r="K220" i="1"/>
  <c r="M220" i="1" s="1"/>
  <c r="I220" i="1"/>
  <c r="E220" i="1"/>
  <c r="G220" i="1" s="1"/>
  <c r="N219" i="1"/>
  <c r="L219" i="1"/>
  <c r="K219" i="1"/>
  <c r="M219" i="1" s="1"/>
  <c r="I219" i="1"/>
  <c r="G219" i="1"/>
  <c r="E219" i="1"/>
  <c r="N218" i="1"/>
  <c r="L218" i="1"/>
  <c r="K218" i="1"/>
  <c r="M218" i="1" s="1"/>
  <c r="I218" i="1"/>
  <c r="E218" i="1"/>
  <c r="G218" i="1" s="1"/>
  <c r="N217" i="1"/>
  <c r="L217" i="1"/>
  <c r="K217" i="1"/>
  <c r="M217" i="1" s="1"/>
  <c r="I217" i="1"/>
  <c r="G217" i="1"/>
  <c r="E217" i="1"/>
  <c r="N216" i="1"/>
  <c r="L216" i="1"/>
  <c r="K216" i="1"/>
  <c r="M216" i="1" s="1"/>
  <c r="I216" i="1"/>
  <c r="E216" i="1"/>
  <c r="G216" i="1" s="1"/>
  <c r="N215" i="1"/>
  <c r="L215" i="1"/>
  <c r="K215" i="1"/>
  <c r="M215" i="1" s="1"/>
  <c r="I215" i="1"/>
  <c r="G215" i="1"/>
  <c r="E215" i="1"/>
  <c r="N214" i="1"/>
  <c r="L214" i="1"/>
  <c r="K214" i="1"/>
  <c r="M214" i="1" s="1"/>
  <c r="I214" i="1"/>
  <c r="E214" i="1"/>
  <c r="G214" i="1" s="1"/>
  <c r="N213" i="1"/>
  <c r="L213" i="1"/>
  <c r="K213" i="1"/>
  <c r="M213" i="1" s="1"/>
  <c r="I213" i="1"/>
  <c r="G213" i="1"/>
  <c r="E213" i="1"/>
  <c r="N212" i="1"/>
  <c r="L212" i="1"/>
  <c r="K212" i="1"/>
  <c r="M212" i="1" s="1"/>
  <c r="I212" i="1"/>
  <c r="E212" i="1"/>
  <c r="G212" i="1" s="1"/>
  <c r="N211" i="1"/>
  <c r="L211" i="1"/>
  <c r="K211" i="1"/>
  <c r="M211" i="1" s="1"/>
  <c r="I211" i="1"/>
  <c r="G211" i="1"/>
  <c r="E211" i="1"/>
  <c r="N210" i="1"/>
  <c r="L210" i="1"/>
  <c r="K210" i="1"/>
  <c r="M210" i="1" s="1"/>
  <c r="I210" i="1"/>
  <c r="E210" i="1"/>
  <c r="G210" i="1" s="1"/>
  <c r="N209" i="1"/>
  <c r="L209" i="1"/>
  <c r="K209" i="1"/>
  <c r="M209" i="1" s="1"/>
  <c r="I209" i="1"/>
  <c r="G209" i="1"/>
  <c r="E209" i="1"/>
  <c r="N208" i="1"/>
  <c r="L208" i="1"/>
  <c r="K208" i="1"/>
  <c r="M208" i="1" s="1"/>
  <c r="I208" i="1"/>
  <c r="E208" i="1"/>
  <c r="G208" i="1" s="1"/>
  <c r="N207" i="1"/>
  <c r="L207" i="1"/>
  <c r="K207" i="1"/>
  <c r="M207" i="1" s="1"/>
  <c r="I207" i="1"/>
  <c r="G207" i="1"/>
  <c r="E207" i="1"/>
  <c r="N206" i="1"/>
  <c r="L206" i="1"/>
  <c r="K206" i="1"/>
  <c r="M206" i="1" s="1"/>
  <c r="I206" i="1"/>
  <c r="E206" i="1"/>
  <c r="G206" i="1" s="1"/>
  <c r="N205" i="1"/>
  <c r="L205" i="1"/>
  <c r="K205" i="1"/>
  <c r="M205" i="1" s="1"/>
  <c r="I205" i="1"/>
  <c r="G205" i="1"/>
  <c r="E205" i="1"/>
  <c r="N204" i="1"/>
  <c r="L204" i="1"/>
  <c r="K204" i="1"/>
  <c r="M204" i="1" s="1"/>
  <c r="I204" i="1"/>
  <c r="E204" i="1"/>
  <c r="G204" i="1" s="1"/>
  <c r="N203" i="1"/>
  <c r="L203" i="1"/>
  <c r="K203" i="1"/>
  <c r="M203" i="1" s="1"/>
  <c r="I203" i="1"/>
  <c r="G203" i="1"/>
  <c r="E203" i="1"/>
  <c r="N202" i="1"/>
  <c r="L202" i="1"/>
  <c r="K202" i="1"/>
  <c r="M202" i="1" s="1"/>
  <c r="I202" i="1"/>
  <c r="E202" i="1"/>
  <c r="G202" i="1" s="1"/>
  <c r="N201" i="1"/>
  <c r="L201" i="1"/>
  <c r="K201" i="1"/>
  <c r="M201" i="1" s="1"/>
  <c r="I201" i="1"/>
  <c r="G201" i="1"/>
  <c r="E201" i="1"/>
  <c r="N200" i="1"/>
  <c r="L200" i="1"/>
  <c r="K200" i="1"/>
  <c r="M200" i="1" s="1"/>
  <c r="I200" i="1"/>
  <c r="E200" i="1"/>
  <c r="G200" i="1" s="1"/>
  <c r="N199" i="1"/>
  <c r="L199" i="1"/>
  <c r="K199" i="1"/>
  <c r="M199" i="1" s="1"/>
  <c r="I199" i="1"/>
  <c r="G199" i="1"/>
  <c r="E199" i="1"/>
  <c r="N198" i="1"/>
  <c r="L198" i="1"/>
  <c r="K198" i="1"/>
  <c r="M198" i="1" s="1"/>
  <c r="I198" i="1"/>
  <c r="E198" i="1"/>
  <c r="G198" i="1" s="1"/>
  <c r="N197" i="1"/>
  <c r="L197" i="1"/>
  <c r="K197" i="1"/>
  <c r="M197" i="1" s="1"/>
  <c r="I197" i="1"/>
  <c r="G197" i="1"/>
  <c r="E197" i="1"/>
  <c r="N196" i="1"/>
  <c r="L196" i="1"/>
  <c r="K196" i="1"/>
  <c r="M196" i="1" s="1"/>
  <c r="I196" i="1"/>
  <c r="E196" i="1"/>
  <c r="G196" i="1" s="1"/>
  <c r="N195" i="1"/>
  <c r="L195" i="1"/>
  <c r="K195" i="1"/>
  <c r="M195" i="1" s="1"/>
  <c r="I195" i="1"/>
  <c r="G195" i="1"/>
  <c r="E195" i="1"/>
  <c r="N194" i="1"/>
  <c r="L194" i="1"/>
  <c r="K194" i="1"/>
  <c r="M194" i="1" s="1"/>
  <c r="I194" i="1"/>
  <c r="E194" i="1"/>
  <c r="G194" i="1" s="1"/>
  <c r="N193" i="1"/>
  <c r="L193" i="1"/>
  <c r="K193" i="1"/>
  <c r="M193" i="1" s="1"/>
  <c r="I193" i="1"/>
  <c r="G193" i="1"/>
  <c r="E193" i="1"/>
  <c r="N192" i="1"/>
  <c r="L192" i="1"/>
  <c r="K192" i="1"/>
  <c r="M192" i="1" s="1"/>
  <c r="I192" i="1"/>
  <c r="E192" i="1"/>
  <c r="G192" i="1" s="1"/>
  <c r="N191" i="1"/>
  <c r="L191" i="1"/>
  <c r="K191" i="1"/>
  <c r="M191" i="1" s="1"/>
  <c r="I191" i="1"/>
  <c r="G191" i="1"/>
  <c r="E191" i="1"/>
  <c r="N190" i="1"/>
  <c r="L190" i="1"/>
  <c r="K190" i="1"/>
  <c r="M190" i="1" s="1"/>
  <c r="I190" i="1"/>
  <c r="E190" i="1"/>
  <c r="G190" i="1" s="1"/>
  <c r="N189" i="1"/>
  <c r="L189" i="1"/>
  <c r="K189" i="1"/>
  <c r="M189" i="1" s="1"/>
  <c r="I189" i="1"/>
  <c r="G189" i="1"/>
  <c r="E189" i="1"/>
  <c r="N188" i="1"/>
  <c r="L188" i="1"/>
  <c r="K188" i="1"/>
  <c r="M188" i="1" s="1"/>
  <c r="I188" i="1"/>
  <c r="E188" i="1"/>
  <c r="G188" i="1" s="1"/>
  <c r="N187" i="1"/>
  <c r="L187" i="1"/>
  <c r="K187" i="1"/>
  <c r="M187" i="1" s="1"/>
  <c r="I187" i="1"/>
  <c r="G187" i="1"/>
  <c r="E187" i="1"/>
  <c r="N186" i="1"/>
  <c r="L186" i="1"/>
  <c r="K186" i="1"/>
  <c r="M186" i="1" s="1"/>
  <c r="I186" i="1"/>
  <c r="E186" i="1"/>
  <c r="G186" i="1" s="1"/>
  <c r="N185" i="1"/>
  <c r="L185" i="1"/>
  <c r="K185" i="1"/>
  <c r="M185" i="1" s="1"/>
  <c r="I185" i="1"/>
  <c r="G185" i="1"/>
  <c r="E185" i="1"/>
  <c r="N184" i="1"/>
  <c r="L184" i="1"/>
  <c r="K184" i="1"/>
  <c r="M184" i="1" s="1"/>
  <c r="I184" i="1"/>
  <c r="E184" i="1"/>
  <c r="G184" i="1" s="1"/>
  <c r="N183" i="1"/>
  <c r="L183" i="1"/>
  <c r="K183" i="1"/>
  <c r="M183" i="1" s="1"/>
  <c r="I183" i="1"/>
  <c r="G183" i="1"/>
  <c r="E183" i="1"/>
  <c r="N182" i="1"/>
  <c r="L182" i="1"/>
  <c r="K182" i="1"/>
  <c r="M182" i="1" s="1"/>
  <c r="I182" i="1"/>
  <c r="E182" i="1"/>
  <c r="G182" i="1" s="1"/>
  <c r="N181" i="1"/>
  <c r="L181" i="1"/>
  <c r="K181" i="1"/>
  <c r="I181" i="1"/>
  <c r="E181" i="1"/>
  <c r="G181" i="1" s="1"/>
  <c r="N180" i="1"/>
  <c r="L180" i="1"/>
  <c r="K180" i="1"/>
  <c r="M180" i="1" s="1"/>
  <c r="I180" i="1"/>
  <c r="G180" i="1"/>
  <c r="E180" i="1"/>
  <c r="N179" i="1"/>
  <c r="L179" i="1"/>
  <c r="K179" i="1"/>
  <c r="M179" i="1" s="1"/>
  <c r="I179" i="1"/>
  <c r="E179" i="1"/>
  <c r="G179" i="1" s="1"/>
  <c r="N178" i="1"/>
  <c r="L178" i="1"/>
  <c r="K178" i="1"/>
  <c r="M178" i="1" s="1"/>
  <c r="I178" i="1"/>
  <c r="G178" i="1"/>
  <c r="E178" i="1"/>
  <c r="N177" i="1"/>
  <c r="L177" i="1"/>
  <c r="K177" i="1"/>
  <c r="M177" i="1" s="1"/>
  <c r="I177" i="1"/>
  <c r="E177" i="1"/>
  <c r="G177" i="1" s="1"/>
  <c r="N176" i="1"/>
  <c r="L176" i="1"/>
  <c r="K176" i="1"/>
  <c r="M176" i="1" s="1"/>
  <c r="I176" i="1"/>
  <c r="G176" i="1"/>
  <c r="E176" i="1"/>
  <c r="N175" i="1"/>
  <c r="L175" i="1"/>
  <c r="K175" i="1"/>
  <c r="M175" i="1" s="1"/>
  <c r="I175" i="1"/>
  <c r="E175" i="1"/>
  <c r="G175" i="1" s="1"/>
  <c r="N174" i="1"/>
  <c r="L174" i="1"/>
  <c r="K174" i="1"/>
  <c r="M174" i="1" s="1"/>
  <c r="I174" i="1"/>
  <c r="G174" i="1"/>
  <c r="E174" i="1"/>
  <c r="N173" i="1"/>
  <c r="L173" i="1"/>
  <c r="K173" i="1"/>
  <c r="M173" i="1" s="1"/>
  <c r="I173" i="1"/>
  <c r="E173" i="1"/>
  <c r="G173" i="1" s="1"/>
  <c r="N172" i="1"/>
  <c r="L172" i="1"/>
  <c r="K172" i="1"/>
  <c r="M172" i="1" s="1"/>
  <c r="I172" i="1"/>
  <c r="G172" i="1"/>
  <c r="E172" i="1"/>
  <c r="N171" i="1"/>
  <c r="L171" i="1"/>
  <c r="K171" i="1"/>
  <c r="M171" i="1" s="1"/>
  <c r="I171" i="1"/>
  <c r="E171" i="1"/>
  <c r="G171" i="1" s="1"/>
  <c r="N170" i="1"/>
  <c r="L170" i="1"/>
  <c r="K170" i="1"/>
  <c r="M170" i="1" s="1"/>
  <c r="I170" i="1"/>
  <c r="G170" i="1"/>
  <c r="E170" i="1"/>
  <c r="N169" i="1"/>
  <c r="L169" i="1"/>
  <c r="K169" i="1"/>
  <c r="M169" i="1" s="1"/>
  <c r="I169" i="1"/>
  <c r="E169" i="1"/>
  <c r="G169" i="1" s="1"/>
  <c r="N168" i="1"/>
  <c r="L168" i="1"/>
  <c r="K168" i="1"/>
  <c r="M168" i="1" s="1"/>
  <c r="I168" i="1"/>
  <c r="G168" i="1"/>
  <c r="E168" i="1"/>
  <c r="N167" i="1"/>
  <c r="L167" i="1"/>
  <c r="K167" i="1"/>
  <c r="M167" i="1" s="1"/>
  <c r="I167" i="1"/>
  <c r="E167" i="1"/>
  <c r="G167" i="1" s="1"/>
  <c r="N166" i="1"/>
  <c r="M166" i="1"/>
  <c r="K166" i="1"/>
  <c r="I166" i="1"/>
  <c r="E166" i="1"/>
  <c r="G166" i="1" s="1"/>
  <c r="N165" i="1"/>
  <c r="L165" i="1"/>
  <c r="K165" i="1"/>
  <c r="M165" i="1" s="1"/>
  <c r="I165" i="1"/>
  <c r="F165" i="1"/>
  <c r="E165" i="1"/>
  <c r="G165" i="1" s="1"/>
  <c r="D165" i="1"/>
  <c r="I164" i="1"/>
  <c r="F164" i="1"/>
  <c r="C164" i="1"/>
  <c r="L163" i="1"/>
  <c r="I163" i="1"/>
  <c r="F163" i="1"/>
  <c r="E163" i="1"/>
  <c r="E164" i="1" s="1"/>
  <c r="D163" i="1"/>
  <c r="K162" i="1"/>
  <c r="J162" i="1" s="1"/>
  <c r="I162" i="1"/>
  <c r="E162" i="1"/>
  <c r="K161" i="1"/>
  <c r="J161" i="1" s="1"/>
  <c r="E161" i="1"/>
  <c r="K160" i="1"/>
  <c r="G160" i="1"/>
  <c r="E160" i="1"/>
  <c r="L159" i="1"/>
  <c r="K159" i="1"/>
  <c r="J159" i="1" s="1"/>
  <c r="I159" i="1"/>
  <c r="F159" i="1"/>
  <c r="D159" i="1"/>
  <c r="C159" i="1"/>
  <c r="L158" i="1"/>
  <c r="K158" i="1" s="1"/>
  <c r="J158" i="1"/>
  <c r="I158" i="1"/>
  <c r="G158" i="1"/>
  <c r="E158" i="1"/>
  <c r="K157" i="1"/>
  <c r="J157" i="1" s="1"/>
  <c r="G157" i="1"/>
  <c r="E157" i="1"/>
  <c r="L156" i="1"/>
  <c r="K156" i="1"/>
  <c r="J156" i="1" s="1"/>
  <c r="I156" i="1"/>
  <c r="E156" i="1"/>
  <c r="G156" i="1" s="1"/>
  <c r="L155" i="1"/>
  <c r="K155" i="1" s="1"/>
  <c r="M155" i="1" s="1"/>
  <c r="I155" i="1"/>
  <c r="G155" i="1"/>
  <c r="E155" i="1"/>
  <c r="L154" i="1"/>
  <c r="K154" i="1"/>
  <c r="J154" i="1" s="1"/>
  <c r="I154" i="1"/>
  <c r="E154" i="1"/>
  <c r="G154" i="1" s="1"/>
  <c r="L153" i="1"/>
  <c r="K153" i="1" s="1"/>
  <c r="M153" i="1" s="1"/>
  <c r="I153" i="1"/>
  <c r="G153" i="1"/>
  <c r="E153" i="1"/>
  <c r="L152" i="1"/>
  <c r="K152" i="1"/>
  <c r="J152" i="1" s="1"/>
  <c r="I152" i="1"/>
  <c r="E152" i="1"/>
  <c r="G152" i="1" s="1"/>
  <c r="K151" i="1"/>
  <c r="G151" i="1"/>
  <c r="E151" i="1"/>
  <c r="M150" i="1"/>
  <c r="K150" i="1"/>
  <c r="J150" i="1"/>
  <c r="E150" i="1"/>
  <c r="G150" i="1" s="1"/>
  <c r="L149" i="1"/>
  <c r="K149" i="1" s="1"/>
  <c r="M149" i="1" s="1"/>
  <c r="J149" i="1"/>
  <c r="I149" i="1"/>
  <c r="G149" i="1"/>
  <c r="E149" i="1"/>
  <c r="M148" i="1"/>
  <c r="K148" i="1"/>
  <c r="J148" i="1"/>
  <c r="E148" i="1"/>
  <c r="G148" i="1" s="1"/>
  <c r="K147" i="1"/>
  <c r="G147" i="1"/>
  <c r="E147" i="1"/>
  <c r="L146" i="1"/>
  <c r="K146" i="1"/>
  <c r="J146" i="1" s="1"/>
  <c r="I146" i="1"/>
  <c r="E146" i="1"/>
  <c r="G146" i="1" s="1"/>
  <c r="L145" i="1"/>
  <c r="K145" i="1" s="1"/>
  <c r="M145" i="1" s="1"/>
  <c r="I145" i="1"/>
  <c r="G145" i="1"/>
  <c r="E145" i="1"/>
  <c r="L144" i="1"/>
  <c r="K144" i="1"/>
  <c r="J144" i="1" s="1"/>
  <c r="I144" i="1"/>
  <c r="E144" i="1"/>
  <c r="G144" i="1" s="1"/>
  <c r="L143" i="1"/>
  <c r="K143" i="1" s="1"/>
  <c r="M143" i="1" s="1"/>
  <c r="I143" i="1"/>
  <c r="G143" i="1"/>
  <c r="E143" i="1"/>
  <c r="M142" i="1"/>
  <c r="K142" i="1"/>
  <c r="J142" i="1"/>
  <c r="E142" i="1"/>
  <c r="G142" i="1" s="1"/>
  <c r="K141" i="1"/>
  <c r="G141" i="1"/>
  <c r="E141" i="1"/>
  <c r="L140" i="1"/>
  <c r="K140" i="1"/>
  <c r="J140" i="1" s="1"/>
  <c r="I140" i="1"/>
  <c r="E140" i="1"/>
  <c r="G140" i="1" s="1"/>
  <c r="L139" i="1"/>
  <c r="K139" i="1" s="1"/>
  <c r="M139" i="1" s="1"/>
  <c r="J139" i="1"/>
  <c r="I139" i="1"/>
  <c r="G139" i="1"/>
  <c r="E139" i="1"/>
  <c r="L138" i="1"/>
  <c r="K138" i="1"/>
  <c r="I138" i="1"/>
  <c r="E138" i="1"/>
  <c r="H137" i="1"/>
  <c r="F137" i="1"/>
  <c r="D137" i="1"/>
  <c r="C137" i="1"/>
  <c r="M136" i="1"/>
  <c r="K136" i="1"/>
  <c r="J136" i="1"/>
  <c r="I136" i="1"/>
  <c r="G136" i="1"/>
  <c r="E136" i="1"/>
  <c r="M135" i="1"/>
  <c r="K135" i="1"/>
  <c r="J135" i="1"/>
  <c r="E135" i="1"/>
  <c r="G135" i="1" s="1"/>
  <c r="K134" i="1"/>
  <c r="G134" i="1"/>
  <c r="E134" i="1"/>
  <c r="M133" i="1"/>
  <c r="K133" i="1"/>
  <c r="J133" i="1"/>
  <c r="I133" i="1"/>
  <c r="G133" i="1"/>
  <c r="E133" i="1"/>
  <c r="M132" i="1"/>
  <c r="K132" i="1"/>
  <c r="J132" i="1"/>
  <c r="I132" i="1"/>
  <c r="G132" i="1"/>
  <c r="E132" i="1"/>
  <c r="M131" i="1"/>
  <c r="K131" i="1"/>
  <c r="J131" i="1"/>
  <c r="I131" i="1"/>
  <c r="G131" i="1"/>
  <c r="E131" i="1"/>
  <c r="M130" i="1"/>
  <c r="K130" i="1"/>
  <c r="J130" i="1"/>
  <c r="E130" i="1"/>
  <c r="G130" i="1" s="1"/>
  <c r="K129" i="1"/>
  <c r="I129" i="1"/>
  <c r="E129" i="1"/>
  <c r="G129" i="1" s="1"/>
  <c r="K128" i="1"/>
  <c r="G128" i="1"/>
  <c r="E128" i="1"/>
  <c r="M127" i="1"/>
  <c r="K127" i="1"/>
  <c r="J127" i="1"/>
  <c r="E127" i="1"/>
  <c r="G127" i="1" s="1"/>
  <c r="K126" i="1"/>
  <c r="G126" i="1"/>
  <c r="E126" i="1"/>
  <c r="M125" i="1"/>
  <c r="K125" i="1"/>
  <c r="J125" i="1"/>
  <c r="E125" i="1"/>
  <c r="G125" i="1" s="1"/>
  <c r="K124" i="1"/>
  <c r="G124" i="1"/>
  <c r="E124" i="1"/>
  <c r="L123" i="1"/>
  <c r="K123" i="1"/>
  <c r="J123" i="1" s="1"/>
  <c r="I123" i="1"/>
  <c r="E123" i="1"/>
  <c r="G123" i="1" s="1"/>
  <c r="L122" i="1"/>
  <c r="I122" i="1"/>
  <c r="G122" i="1"/>
  <c r="E122" i="1"/>
  <c r="L121" i="1"/>
  <c r="K121" i="1"/>
  <c r="J121" i="1" s="1"/>
  <c r="I121" i="1"/>
  <c r="E121" i="1"/>
  <c r="G121" i="1" s="1"/>
  <c r="K120" i="1"/>
  <c r="G120" i="1"/>
  <c r="E120" i="1"/>
  <c r="I119" i="1"/>
  <c r="H119" i="1"/>
  <c r="G119" i="1"/>
  <c r="F119" i="1"/>
  <c r="E119" i="1"/>
  <c r="D119" i="1"/>
  <c r="C119" i="1"/>
  <c r="K118" i="1"/>
  <c r="J118" i="1"/>
  <c r="K117" i="1"/>
  <c r="G117" i="1"/>
  <c r="E117" i="1"/>
  <c r="M116" i="1"/>
  <c r="K116" i="1"/>
  <c r="J116" i="1"/>
  <c r="I116" i="1"/>
  <c r="G116" i="1"/>
  <c r="E116" i="1"/>
  <c r="M115" i="1"/>
  <c r="K115" i="1"/>
  <c r="J115" i="1"/>
  <c r="E115" i="1"/>
  <c r="G115" i="1" s="1"/>
  <c r="K114" i="1"/>
  <c r="I114" i="1"/>
  <c r="E114" i="1"/>
  <c r="G114" i="1" s="1"/>
  <c r="K113" i="1"/>
  <c r="I113" i="1"/>
  <c r="E113" i="1"/>
  <c r="G113" i="1" s="1"/>
  <c r="K112" i="1"/>
  <c r="I112" i="1"/>
  <c r="E112" i="1"/>
  <c r="G112" i="1" s="1"/>
  <c r="K111" i="1"/>
  <c r="I111" i="1"/>
  <c r="E111" i="1"/>
  <c r="G111" i="1" s="1"/>
  <c r="K110" i="1"/>
  <c r="I110" i="1"/>
  <c r="E110" i="1"/>
  <c r="G110" i="1" s="1"/>
  <c r="K109" i="1"/>
  <c r="I109" i="1"/>
  <c r="E109" i="1"/>
  <c r="G109" i="1" s="1"/>
  <c r="K108" i="1"/>
  <c r="I108" i="1"/>
  <c r="E108" i="1"/>
  <c r="G108" i="1" s="1"/>
  <c r="K107" i="1"/>
  <c r="I107" i="1"/>
  <c r="E107" i="1"/>
  <c r="G107" i="1" s="1"/>
  <c r="K106" i="1"/>
  <c r="I106" i="1"/>
  <c r="E106" i="1"/>
  <c r="M105" i="1"/>
  <c r="K105" i="1"/>
  <c r="J105" i="1"/>
  <c r="I105" i="1"/>
  <c r="G105" i="1"/>
  <c r="E105" i="1"/>
  <c r="M104" i="1"/>
  <c r="K104" i="1"/>
  <c r="J104" i="1"/>
  <c r="I104" i="1"/>
  <c r="G104" i="1"/>
  <c r="E104" i="1"/>
  <c r="M103" i="1"/>
  <c r="K103" i="1"/>
  <c r="J103" i="1"/>
  <c r="E103" i="1"/>
  <c r="G103" i="1" s="1"/>
  <c r="K102" i="1"/>
  <c r="G102" i="1"/>
  <c r="E102" i="1"/>
  <c r="M101" i="1"/>
  <c r="K101" i="1"/>
  <c r="J101" i="1"/>
  <c r="I101" i="1"/>
  <c r="G101" i="1"/>
  <c r="E101" i="1"/>
  <c r="M100" i="1"/>
  <c r="K100" i="1"/>
  <c r="J100" i="1"/>
  <c r="E100" i="1"/>
  <c r="G100" i="1" s="1"/>
  <c r="K99" i="1"/>
  <c r="I99" i="1"/>
  <c r="E99" i="1"/>
  <c r="G99" i="1" s="1"/>
  <c r="K98" i="1"/>
  <c r="I98" i="1"/>
  <c r="E98" i="1"/>
  <c r="G98" i="1" s="1"/>
  <c r="K97" i="1"/>
  <c r="I97" i="1"/>
  <c r="E97" i="1"/>
  <c r="G97" i="1" s="1"/>
  <c r="K96" i="1"/>
  <c r="I96" i="1"/>
  <c r="E96" i="1"/>
  <c r="G96" i="1" s="1"/>
  <c r="K95" i="1"/>
  <c r="I95" i="1"/>
  <c r="E95" i="1"/>
  <c r="G95" i="1" s="1"/>
  <c r="K94" i="1"/>
  <c r="G94" i="1"/>
  <c r="E94" i="1"/>
  <c r="M93" i="1"/>
  <c r="K93" i="1"/>
  <c r="J93" i="1"/>
  <c r="I93" i="1"/>
  <c r="G93" i="1"/>
  <c r="E93" i="1"/>
  <c r="M92" i="1"/>
  <c r="K92" i="1"/>
  <c r="J92" i="1"/>
  <c r="I92" i="1"/>
  <c r="G92" i="1"/>
  <c r="E92" i="1"/>
  <c r="M91" i="1"/>
  <c r="K91" i="1"/>
  <c r="J91" i="1"/>
  <c r="E91" i="1"/>
  <c r="G91" i="1" s="1"/>
  <c r="K90" i="1"/>
  <c r="I90" i="1"/>
  <c r="E90" i="1"/>
  <c r="G90" i="1" s="1"/>
  <c r="K89" i="1"/>
  <c r="I89" i="1"/>
  <c r="E89" i="1"/>
  <c r="G89" i="1" s="1"/>
  <c r="K88" i="1"/>
  <c r="I88" i="1"/>
  <c r="E88" i="1"/>
  <c r="G88" i="1" s="1"/>
  <c r="K87" i="1"/>
  <c r="G87" i="1"/>
  <c r="E87" i="1"/>
  <c r="M86" i="1"/>
  <c r="J86" i="1"/>
  <c r="G86" i="1"/>
  <c r="E86" i="1"/>
  <c r="M85" i="1"/>
  <c r="K85" i="1"/>
  <c r="J85" i="1"/>
  <c r="I85" i="1"/>
  <c r="E85" i="1"/>
  <c r="G85" i="1" s="1"/>
  <c r="K84" i="1"/>
  <c r="M84" i="1" s="1"/>
  <c r="I84" i="1"/>
  <c r="E84" i="1"/>
  <c r="G84" i="1" s="1"/>
  <c r="K83" i="1"/>
  <c r="M83" i="1" s="1"/>
  <c r="I83" i="1"/>
  <c r="E83" i="1"/>
  <c r="G83" i="1" s="1"/>
  <c r="K82" i="1"/>
  <c r="M82" i="1" s="1"/>
  <c r="I82" i="1"/>
  <c r="E82" i="1"/>
  <c r="G82" i="1" s="1"/>
  <c r="K81" i="1"/>
  <c r="M81" i="1" s="1"/>
  <c r="I81" i="1"/>
  <c r="E81" i="1"/>
  <c r="G81" i="1" s="1"/>
  <c r="K80" i="1"/>
  <c r="M80" i="1" s="1"/>
  <c r="G80" i="1"/>
  <c r="E80" i="1"/>
  <c r="M79" i="1"/>
  <c r="K79" i="1"/>
  <c r="J79" i="1"/>
  <c r="E79" i="1"/>
  <c r="G79" i="1" s="1"/>
  <c r="K78" i="1"/>
  <c r="M78" i="1" s="1"/>
  <c r="I78" i="1"/>
  <c r="E78" i="1"/>
  <c r="G78" i="1" s="1"/>
  <c r="K77" i="1"/>
  <c r="M77" i="1" s="1"/>
  <c r="I77" i="1"/>
  <c r="E77" i="1"/>
  <c r="G77" i="1" s="1"/>
  <c r="K76" i="1"/>
  <c r="M76" i="1" s="1"/>
  <c r="I76" i="1"/>
  <c r="E76" i="1"/>
  <c r="G76" i="1" s="1"/>
  <c r="K75" i="1"/>
  <c r="M75" i="1" s="1"/>
  <c r="G75" i="1"/>
  <c r="E75" i="1"/>
  <c r="M74" i="1"/>
  <c r="K74" i="1"/>
  <c r="J74" i="1"/>
  <c r="E74" i="1"/>
  <c r="G74" i="1" s="1"/>
  <c r="K73" i="1"/>
  <c r="M73" i="1" s="1"/>
  <c r="I73" i="1"/>
  <c r="E73" i="1"/>
  <c r="G73" i="1" s="1"/>
  <c r="K72" i="1"/>
  <c r="M72" i="1" s="1"/>
  <c r="I72" i="1"/>
  <c r="E72" i="1"/>
  <c r="G72" i="1" s="1"/>
  <c r="K71" i="1"/>
  <c r="M71" i="1" s="1"/>
  <c r="I71" i="1"/>
  <c r="E71" i="1"/>
  <c r="G71" i="1" s="1"/>
  <c r="K70" i="1"/>
  <c r="M70" i="1" s="1"/>
  <c r="G70" i="1"/>
  <c r="E70" i="1"/>
  <c r="M69" i="1"/>
  <c r="K69" i="1"/>
  <c r="J69" i="1"/>
  <c r="I69" i="1"/>
  <c r="G69" i="1"/>
  <c r="E69" i="1"/>
  <c r="L68" i="1"/>
  <c r="K68" i="1"/>
  <c r="J68" i="1" s="1"/>
  <c r="I68" i="1"/>
  <c r="E68" i="1"/>
  <c r="G68" i="1" s="1"/>
  <c r="L67" i="1"/>
  <c r="K67" i="1" s="1"/>
  <c r="I67" i="1"/>
  <c r="G67" i="1"/>
  <c r="E67" i="1"/>
  <c r="L66" i="1"/>
  <c r="K66" i="1"/>
  <c r="M66" i="1" s="1"/>
  <c r="I66" i="1"/>
  <c r="E66" i="1"/>
  <c r="G66" i="1" s="1"/>
  <c r="L65" i="1"/>
  <c r="K65" i="1" s="1"/>
  <c r="I65" i="1"/>
  <c r="G65" i="1"/>
  <c r="E65" i="1"/>
  <c r="L64" i="1"/>
  <c r="K64" i="1"/>
  <c r="J64" i="1" s="1"/>
  <c r="I64" i="1"/>
  <c r="E64" i="1"/>
  <c r="G64" i="1" s="1"/>
  <c r="K63" i="1"/>
  <c r="M63" i="1" s="1"/>
  <c r="G63" i="1"/>
  <c r="E63" i="1"/>
  <c r="M62" i="1"/>
  <c r="K62" i="1"/>
  <c r="J62" i="1"/>
  <c r="E62" i="1"/>
  <c r="G62" i="1" s="1"/>
  <c r="L61" i="1"/>
  <c r="K61" i="1" s="1"/>
  <c r="I61" i="1"/>
  <c r="G61" i="1"/>
  <c r="E61" i="1"/>
  <c r="M60" i="1"/>
  <c r="K60" i="1"/>
  <c r="J60" i="1"/>
  <c r="E60" i="1"/>
  <c r="G60" i="1" s="1"/>
  <c r="K59" i="1"/>
  <c r="M59" i="1" s="1"/>
  <c r="G59" i="1"/>
  <c r="E59" i="1"/>
  <c r="M58" i="1"/>
  <c r="K58" i="1"/>
  <c r="J58" i="1"/>
  <c r="E58" i="1"/>
  <c r="G58" i="1" s="1"/>
  <c r="K57" i="1"/>
  <c r="M57" i="1" s="1"/>
  <c r="G57" i="1"/>
  <c r="E57" i="1"/>
  <c r="M56" i="1"/>
  <c r="K56" i="1"/>
  <c r="J56" i="1"/>
  <c r="E56" i="1"/>
  <c r="G56" i="1" s="1"/>
  <c r="K55" i="1"/>
  <c r="M55" i="1" s="1"/>
  <c r="G55" i="1"/>
  <c r="E55" i="1"/>
  <c r="M54" i="1"/>
  <c r="K54" i="1"/>
  <c r="J54" i="1"/>
  <c r="E54" i="1"/>
  <c r="G54" i="1" s="1"/>
  <c r="L53" i="1"/>
  <c r="K53" i="1" s="1"/>
  <c r="I53" i="1"/>
  <c r="G53" i="1"/>
  <c r="E53" i="1"/>
  <c r="L52" i="1"/>
  <c r="K52" i="1"/>
  <c r="J52" i="1" s="1"/>
  <c r="I52" i="1"/>
  <c r="E52" i="1"/>
  <c r="G52" i="1" s="1"/>
  <c r="L51" i="1"/>
  <c r="K51" i="1" s="1"/>
  <c r="I51" i="1"/>
  <c r="G51" i="1"/>
  <c r="E51" i="1"/>
  <c r="L50" i="1"/>
  <c r="K50" i="1"/>
  <c r="M50" i="1" s="1"/>
  <c r="I50" i="1"/>
  <c r="E50" i="1"/>
  <c r="G50" i="1" s="1"/>
  <c r="L49" i="1"/>
  <c r="K49" i="1" s="1"/>
  <c r="I49" i="1"/>
  <c r="G49" i="1"/>
  <c r="E49" i="1"/>
  <c r="L48" i="1"/>
  <c r="K48" i="1"/>
  <c r="J48" i="1" s="1"/>
  <c r="I48" i="1"/>
  <c r="E48" i="1"/>
  <c r="G48" i="1" s="1"/>
  <c r="G46" i="1" s="1"/>
  <c r="L47" i="1"/>
  <c r="K47" i="1" s="1"/>
  <c r="I47" i="1"/>
  <c r="G47" i="1"/>
  <c r="E47" i="1"/>
  <c r="I46" i="1"/>
  <c r="H46" i="1"/>
  <c r="F46" i="1"/>
  <c r="E46" i="1"/>
  <c r="D46" i="1"/>
  <c r="C46" i="1"/>
  <c r="L45" i="1"/>
  <c r="K45" i="1" s="1"/>
  <c r="I45" i="1"/>
  <c r="G45" i="1"/>
  <c r="E45" i="1"/>
  <c r="L44" i="1"/>
  <c r="K44" i="1"/>
  <c r="M44" i="1" s="1"/>
  <c r="I44" i="1"/>
  <c r="E44" i="1"/>
  <c r="G44" i="1" s="1"/>
  <c r="M43" i="1"/>
  <c r="L43" i="1"/>
  <c r="E43" i="1"/>
  <c r="G43" i="1" s="1"/>
  <c r="L42" i="1"/>
  <c r="K42" i="1" s="1"/>
  <c r="I42" i="1"/>
  <c r="G42" i="1"/>
  <c r="E42" i="1"/>
  <c r="L41" i="1"/>
  <c r="K41" i="1"/>
  <c r="J41" i="1" s="1"/>
  <c r="I41" i="1"/>
  <c r="E41" i="1"/>
  <c r="G41" i="1" s="1"/>
  <c r="L40" i="1"/>
  <c r="K40" i="1" s="1"/>
  <c r="I40" i="1"/>
  <c r="G40" i="1"/>
  <c r="E40" i="1"/>
  <c r="L39" i="1"/>
  <c r="K39" i="1"/>
  <c r="M39" i="1" s="1"/>
  <c r="I39" i="1"/>
  <c r="E39" i="1"/>
  <c r="G39" i="1" s="1"/>
  <c r="L38" i="1"/>
  <c r="K38" i="1"/>
  <c r="J38" i="1" s="1"/>
  <c r="I38" i="1"/>
  <c r="G38" i="1"/>
  <c r="L37" i="1"/>
  <c r="K37" i="1"/>
  <c r="M37" i="1" s="1"/>
  <c r="I37" i="1"/>
  <c r="E37" i="1"/>
  <c r="L36" i="1"/>
  <c r="K36" i="1"/>
  <c r="J36" i="1" s="1"/>
  <c r="I36" i="1"/>
  <c r="E36" i="1"/>
  <c r="L35" i="1"/>
  <c r="K35" i="1"/>
  <c r="M35" i="1" s="1"/>
  <c r="I35" i="1"/>
  <c r="E35" i="1"/>
  <c r="L34" i="1"/>
  <c r="K34" i="1"/>
  <c r="J34" i="1" s="1"/>
  <c r="I34" i="1"/>
  <c r="E34" i="1"/>
  <c r="L33" i="1"/>
  <c r="K33" i="1"/>
  <c r="M33" i="1" s="1"/>
  <c r="I33" i="1"/>
  <c r="E33" i="1"/>
  <c r="M32" i="1"/>
  <c r="K32" i="1"/>
  <c r="J32" i="1"/>
  <c r="E32" i="1"/>
  <c r="L31" i="1"/>
  <c r="K31" i="1"/>
  <c r="J31" i="1" s="1"/>
  <c r="I31" i="1"/>
  <c r="E31" i="1"/>
  <c r="L30" i="1"/>
  <c r="K30" i="1"/>
  <c r="M30" i="1" s="1"/>
  <c r="I30" i="1"/>
  <c r="E30" i="1"/>
  <c r="M29" i="1"/>
  <c r="K29" i="1"/>
  <c r="J29" i="1"/>
  <c r="E29" i="1"/>
  <c r="M28" i="1"/>
  <c r="K28" i="1"/>
  <c r="J28" i="1"/>
  <c r="E28" i="1"/>
  <c r="L27" i="1"/>
  <c r="K27" i="1"/>
  <c r="J27" i="1" s="1"/>
  <c r="I27" i="1"/>
  <c r="E27" i="1"/>
  <c r="L26" i="1"/>
  <c r="K26" i="1"/>
  <c r="J26" i="1" s="1"/>
  <c r="I26" i="1"/>
  <c r="E26" i="1"/>
  <c r="M25" i="1"/>
  <c r="K25" i="1"/>
  <c r="J25" i="1"/>
  <c r="E25" i="1"/>
  <c r="M24" i="1"/>
  <c r="K24" i="1"/>
  <c r="J24" i="1"/>
  <c r="E24" i="1"/>
  <c r="L23" i="1"/>
  <c r="K23" i="1"/>
  <c r="J23" i="1" s="1"/>
  <c r="I23" i="1"/>
  <c r="E23" i="1"/>
  <c r="L22" i="1"/>
  <c r="K22" i="1"/>
  <c r="J22" i="1" s="1"/>
  <c r="I22" i="1"/>
  <c r="E22" i="1"/>
  <c r="L21" i="1"/>
  <c r="K21" i="1"/>
  <c r="J21" i="1" s="1"/>
  <c r="I21" i="1"/>
  <c r="E21" i="1"/>
  <c r="L20" i="1"/>
  <c r="K20" i="1"/>
  <c r="J20" i="1" s="1"/>
  <c r="I20" i="1"/>
  <c r="E20" i="1"/>
  <c r="L19" i="1"/>
  <c r="K19" i="1"/>
  <c r="J19" i="1" s="1"/>
  <c r="I19" i="1"/>
  <c r="E19" i="1"/>
  <c r="L18" i="1"/>
  <c r="K18" i="1"/>
  <c r="M18" i="1" s="1"/>
  <c r="I18" i="1"/>
  <c r="E18" i="1"/>
  <c r="L17" i="1"/>
  <c r="K17" i="1"/>
  <c r="J17" i="1" s="1"/>
  <c r="I17" i="1"/>
  <c r="E17" i="1"/>
  <c r="L16" i="1"/>
  <c r="K16" i="1"/>
  <c r="J16" i="1" s="1"/>
  <c r="I16" i="1"/>
  <c r="E16" i="1"/>
  <c r="L15" i="1"/>
  <c r="K15" i="1"/>
  <c r="M15" i="1" s="1"/>
  <c r="I15" i="1"/>
  <c r="E15" i="1"/>
  <c r="L14" i="1"/>
  <c r="K14" i="1"/>
  <c r="J14" i="1" s="1"/>
  <c r="I14" i="1"/>
  <c r="E14" i="1"/>
  <c r="M13" i="1"/>
  <c r="K13" i="1"/>
  <c r="J13" i="1"/>
  <c r="E13" i="1"/>
  <c r="L12" i="1"/>
  <c r="K12" i="1"/>
  <c r="J12" i="1" s="1"/>
  <c r="I12" i="1"/>
  <c r="E12" i="1"/>
  <c r="L11" i="1"/>
  <c r="K11" i="1"/>
  <c r="J11" i="1" s="1"/>
  <c r="I11" i="1"/>
  <c r="E11" i="1"/>
  <c r="L10" i="1"/>
  <c r="K10" i="1"/>
  <c r="J10" i="1" s="1"/>
  <c r="I10" i="1"/>
  <c r="E10" i="1"/>
  <c r="L9" i="1"/>
  <c r="K9" i="1"/>
  <c r="M9" i="1" s="1"/>
  <c r="I9" i="1"/>
  <c r="E9" i="1"/>
  <c r="L8" i="1"/>
  <c r="K8" i="1"/>
  <c r="M8" i="1" s="1"/>
  <c r="I8" i="1"/>
  <c r="E8" i="1"/>
  <c r="L7" i="1"/>
  <c r="K7" i="1"/>
  <c r="J7" i="1" s="1"/>
  <c r="I7" i="1"/>
  <c r="E7" i="1"/>
  <c r="L6" i="1"/>
  <c r="K6" i="1"/>
  <c r="J6" i="1" s="1"/>
  <c r="I6" i="1"/>
  <c r="E6" i="1"/>
  <c r="J40" i="1" l="1"/>
  <c r="M40" i="1"/>
  <c r="M42" i="1"/>
  <c r="J42" i="1"/>
  <c r="J61" i="1"/>
  <c r="M61" i="1"/>
  <c r="M45" i="1"/>
  <c r="J45" i="1"/>
  <c r="J47" i="1"/>
  <c r="M47" i="1"/>
  <c r="K46" i="1"/>
  <c r="M46" i="1" s="1"/>
  <c r="M49" i="1"/>
  <c r="J49" i="1"/>
  <c r="J51" i="1"/>
  <c r="M51" i="1"/>
  <c r="M53" i="1"/>
  <c r="J53" i="1"/>
  <c r="M65" i="1"/>
  <c r="J65" i="1"/>
  <c r="J67" i="1"/>
  <c r="M67" i="1"/>
  <c r="M6" i="1"/>
  <c r="M7" i="1"/>
  <c r="M10" i="1"/>
  <c r="M11" i="1"/>
  <c r="M12" i="1"/>
  <c r="M14" i="1"/>
  <c r="M16" i="1"/>
  <c r="M17" i="1"/>
  <c r="M19" i="1"/>
  <c r="M20" i="1"/>
  <c r="M21" i="1"/>
  <c r="M22" i="1"/>
  <c r="M23" i="1"/>
  <c r="M26" i="1"/>
  <c r="M27" i="1"/>
  <c r="M31" i="1"/>
  <c r="M34" i="1"/>
  <c r="M36" i="1"/>
  <c r="M41" i="1"/>
  <c r="M48" i="1"/>
  <c r="M52" i="1"/>
  <c r="M64" i="1"/>
  <c r="M68" i="1"/>
  <c r="J8" i="1"/>
  <c r="J9" i="1"/>
  <c r="J15" i="1"/>
  <c r="J18" i="1"/>
  <c r="J30" i="1"/>
  <c r="J33" i="1"/>
  <c r="J35" i="1"/>
  <c r="J37" i="1"/>
  <c r="J39" i="1"/>
  <c r="J44" i="1"/>
  <c r="L46" i="1"/>
  <c r="J50" i="1"/>
  <c r="J55" i="1"/>
  <c r="J57" i="1"/>
  <c r="J59" i="1"/>
  <c r="J63" i="1"/>
  <c r="J66" i="1"/>
  <c r="J70" i="1"/>
  <c r="J71" i="1"/>
  <c r="J72" i="1"/>
  <c r="J73" i="1"/>
  <c r="J75" i="1"/>
  <c r="J76" i="1"/>
  <c r="J77" i="1"/>
  <c r="J78" i="1"/>
  <c r="J80" i="1"/>
  <c r="J81" i="1"/>
  <c r="J82" i="1"/>
  <c r="J83" i="1"/>
  <c r="J84" i="1"/>
  <c r="M88" i="1"/>
  <c r="J88" i="1"/>
  <c r="M90" i="1"/>
  <c r="J90" i="1"/>
  <c r="M95" i="1"/>
  <c r="J95" i="1"/>
  <c r="M97" i="1"/>
  <c r="J97" i="1"/>
  <c r="M99" i="1"/>
  <c r="J99" i="1"/>
  <c r="M106" i="1"/>
  <c r="J106" i="1"/>
  <c r="M108" i="1"/>
  <c r="J108" i="1"/>
  <c r="M110" i="1"/>
  <c r="J110" i="1"/>
  <c r="M112" i="1"/>
  <c r="J112" i="1"/>
  <c r="M114" i="1"/>
  <c r="J114" i="1"/>
  <c r="M121" i="1"/>
  <c r="M123" i="1"/>
  <c r="M126" i="1"/>
  <c r="J126" i="1"/>
  <c r="M129" i="1"/>
  <c r="J129" i="1"/>
  <c r="G138" i="1"/>
  <c r="G137" i="1" s="1"/>
  <c r="E137" i="1"/>
  <c r="J138" i="1"/>
  <c r="K137" i="1"/>
  <c r="M137" i="1" s="1"/>
  <c r="M138" i="1"/>
  <c r="M140" i="1"/>
  <c r="M147" i="1"/>
  <c r="J147" i="1"/>
  <c r="M151" i="1"/>
  <c r="J151" i="1"/>
  <c r="M159" i="1"/>
  <c r="G161" i="1"/>
  <c r="G159" i="1" s="1"/>
  <c r="E159" i="1"/>
  <c r="M87" i="1"/>
  <c r="J87" i="1"/>
  <c r="M89" i="1"/>
  <c r="J89" i="1"/>
  <c r="M94" i="1"/>
  <c r="J94" i="1"/>
  <c r="M96" i="1"/>
  <c r="J96" i="1"/>
  <c r="M98" i="1"/>
  <c r="J98" i="1"/>
  <c r="M102" i="1"/>
  <c r="J102" i="1"/>
  <c r="M107" i="1"/>
  <c r="J107" i="1"/>
  <c r="M109" i="1"/>
  <c r="J109" i="1"/>
  <c r="M111" i="1"/>
  <c r="J111" i="1"/>
  <c r="M113" i="1"/>
  <c r="J113" i="1"/>
  <c r="M117" i="1"/>
  <c r="J117" i="1"/>
  <c r="K119" i="1"/>
  <c r="M119" i="1" s="1"/>
  <c r="M120" i="1"/>
  <c r="J120" i="1"/>
  <c r="K122" i="1"/>
  <c r="L119" i="1"/>
  <c r="M124" i="1"/>
  <c r="J124" i="1"/>
  <c r="M128" i="1"/>
  <c r="J128" i="1"/>
  <c r="M134" i="1"/>
  <c r="J134" i="1"/>
  <c r="L137" i="1"/>
  <c r="I137" i="1"/>
  <c r="M141" i="1"/>
  <c r="J141" i="1"/>
  <c r="J143" i="1"/>
  <c r="M144" i="1"/>
  <c r="J145" i="1"/>
  <c r="M146" i="1"/>
  <c r="M152" i="1"/>
  <c r="J153" i="1"/>
  <c r="M154" i="1"/>
  <c r="J155" i="1"/>
  <c r="M156" i="1"/>
  <c r="M160" i="1"/>
  <c r="J160" i="1"/>
  <c r="L164" i="1"/>
  <c r="K163" i="1"/>
  <c r="G164" i="1"/>
  <c r="G163" i="1"/>
  <c r="M163" i="1" l="1"/>
  <c r="J163" i="1"/>
  <c r="J164" i="1" s="1"/>
  <c r="K164" i="1"/>
  <c r="M164" i="1" s="1"/>
  <c r="M122" i="1"/>
  <c r="J122" i="1"/>
  <c r="J119" i="1"/>
  <c r="J137" i="1"/>
  <c r="J46" i="1"/>
</calcChain>
</file>

<file path=xl/sharedStrings.xml><?xml version="1.0" encoding="utf-8"?>
<sst xmlns="http://schemas.openxmlformats.org/spreadsheetml/2006/main" count="481" uniqueCount="481">
  <si>
    <t>Приложение № 1
к Аналитической записке</t>
  </si>
  <si>
    <t>Анализ изменений закона о бюджете Удмуртской Республики на 2023 год</t>
  </si>
  <si>
    <t>тыс. рублей</t>
  </si>
  <si>
    <t>КБК</t>
  </si>
  <si>
    <t xml:space="preserve">Наименование </t>
  </si>
  <si>
    <t>Первоначальная редакция Закона о бюджете УР от 26.12.2022 г. 
№ 83-РЗ</t>
  </si>
  <si>
    <t>Изменения, внесенные Законом УР от 13.04.2023 
№ 32-РЗ</t>
  </si>
  <si>
    <t>Бюджет УР с изменениями
 (в ред. Закона УР от 13.04.2023 
№ 32-РЗ)</t>
  </si>
  <si>
    <t>Изменения, внесенные Законом УР от  31.05.2023 
№ 48-РЗ</t>
  </si>
  <si>
    <t>Бюджет УР с изменениями
 (в ред. Закона УР от 31.05.2023 
№ 48-РЗ)</t>
  </si>
  <si>
    <t>Бюджет УР с изменениями
 (в ред. Закона УР от 06.07.2023 
№ 59-РЗ)</t>
  </si>
  <si>
    <r>
      <t xml:space="preserve">Бюджет УР с учетом изменений  (в ред. Закона УР от </t>
    </r>
    <r>
      <rPr>
        <b/>
        <sz val="12"/>
        <color rgb="FFFF0000"/>
        <rFont val="Times New Roman"/>
        <family val="1"/>
        <charset val="204"/>
      </rPr>
      <t>31.05.2023 
№ 48-РЗ</t>
    </r>
    <r>
      <rPr>
        <b/>
        <sz val="12"/>
        <rFont val="Times New Roman"/>
        <family val="1"/>
        <charset val="204"/>
      </rPr>
      <t>)</t>
    </r>
  </si>
  <si>
    <r>
      <t xml:space="preserve">Бюджет УР с учетом изменений по законопроекту от 14.09.2023 </t>
    </r>
    <r>
      <rPr>
        <b/>
        <sz val="12"/>
        <color rgb="FFFF0000"/>
        <rFont val="Times New Roman"/>
        <family val="1"/>
        <charset val="204"/>
      </rPr>
      <t xml:space="preserve">
№ 4695-7зп</t>
    </r>
  </si>
  <si>
    <t>Темп роста к первоначальной редакции закона о бюджете УР, %</t>
  </si>
  <si>
    <t>3=2+1</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</si>
  <si>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</si>
  <si>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</si>
  <si>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</si>
  <si>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</si>
  <si>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</si>
  <si>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</si>
  <si>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</si>
  <si>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</si>
  <si>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</si>
  <si>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</si>
  <si>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</si>
  <si>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</si>
  <si>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</si>
  <si>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</si>
  <si>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</si>
  <si>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</si>
  <si>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1 05 06000 01 0000 110</t>
  </si>
  <si>
    <t>Налог на профессиональный доход</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</si>
  <si>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</si>
  <si>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</si>
  <si>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</si>
  <si>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</si>
  <si>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</si>
  <si>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</si>
  <si>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</si>
  <si>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</si>
  <si>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</si>
  <si>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</si>
  <si>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</si>
  <si>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</si>
  <si>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</si>
  <si>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</si>
  <si>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</si>
  <si>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</si>
  <si>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</si>
  <si>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</si>
  <si>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</si>
  <si>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</si>
  <si>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</si>
  <si>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</si>
  <si>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</si>
  <si>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</si>
  <si>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</si>
  <si>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</si>
  <si>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</si>
  <si>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</si>
  <si>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</si>
  <si>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</si>
  <si>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</si>
  <si>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</si>
  <si>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</si>
  <si>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</si>
  <si>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</si>
  <si>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</si>
  <si>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</si>
  <si>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</si>
  <si>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</si>
  <si>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</si>
  <si>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1 12 02000 00 0000 120</t>
  </si>
  <si>
    <t>Платежи при пользовании недрами</t>
  </si>
  <si>
    <t>1 12 04000 00 0000 120</t>
  </si>
  <si>
    <t>Плата за использование лесов</t>
  </si>
  <si>
    <t>1 13 00000 00 0000 000</t>
  </si>
  <si>
    <t>ДОХОДЫ ОТ ОКАЗАНИЯ ПЛАТНЫХ УСЛУГ (РАБОТ) И КОМПЕНСАЦИИ ЗАТРАТ ГОСУДАРСТВА</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</si>
  <si>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</si>
  <si>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</si>
  <si>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</si>
  <si>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</si>
  <si>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</si>
  <si>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</si>
  <si>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</si>
  <si>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2 00 00000 00 0000 000</t>
  </si>
  <si>
    <t>БЕЗВОЗМЕЗДНЫЕ ПОСТУПЛЕНИЯ</t>
  </si>
  <si>
    <t>Дотации</t>
  </si>
  <si>
    <t>2 02 15001 02 0000 150</t>
  </si>
  <si>
    <t>Дотации бюджетам субъектов Российской Федерации на выравнивание бюджетной обеспеченности</t>
  </si>
  <si>
    <t>2 02 15009 02 0000 150</t>
  </si>
  <si>
    <t>Дотация на частичную компенсацию дополнительных расходов на повышение оплаты труда работников бюджетной сферы и иные цели</t>
  </si>
  <si>
    <t>Субсидии</t>
  </si>
  <si>
    <t>2 02 25014 02 0000 150</t>
  </si>
  <si>
    <t>Субсидии бюджетам субъектов Российской Федерации на стимулирование увеличения производства картофеля и овощей</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</si>
  <si>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</si>
  <si>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</si>
  <si>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</si>
  <si>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</si>
  <si>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</si>
  <si>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</si>
  <si>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</si>
  <si>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</si>
  <si>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</si>
  <si>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</si>
  <si>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</si>
  <si>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</si>
  <si>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</si>
  <si>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</si>
  <si>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</si>
  <si>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</si>
  <si>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2 02 25098 02 0000 150</t>
  </si>
  <si>
    <t>Субсидии бюджетам субъектов Российской Федерации и бюджету города Байконура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</si>
  <si>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</si>
  <si>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</si>
  <si>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</si>
  <si>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</si>
  <si>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2 02 25116 02 0000 150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</si>
  <si>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</si>
  <si>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</si>
  <si>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</si>
  <si>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</si>
  <si>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</si>
  <si>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</si>
  <si>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</si>
  <si>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</si>
  <si>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</si>
  <si>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</si>
  <si>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</si>
  <si>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</si>
  <si>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</si>
  <si>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</si>
  <si>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</si>
  <si>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</si>
  <si>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</si>
  <si>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</si>
  <si>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</si>
  <si>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</si>
  <si>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</si>
  <si>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</si>
  <si>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</si>
  <si>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</si>
  <si>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</si>
  <si>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</si>
  <si>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</si>
  <si>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</si>
  <si>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</si>
  <si>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</si>
  <si>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</si>
  <si>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</si>
  <si>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</si>
  <si>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</si>
  <si>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</si>
  <si>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2 02 25261 02 0000 150</t>
  </si>
  <si>
    <t>Субсидии бюджетам субъектов Российской Федерации на развитие заправочной инфраструктуры компримированного природного газа</t>
  </si>
  <si>
    <t>2 02 25291 02 0000 150</t>
  </si>
  <si>
    <t>Субсидии бюджетам субъектов Российской Федерации на повышение эффективности службы занятости</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</si>
  <si>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</si>
  <si>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</si>
  <si>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</si>
  <si>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</si>
  <si>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</si>
  <si>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</si>
  <si>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</si>
  <si>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</si>
  <si>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2 02 25341 02 0000 150</t>
  </si>
  <si>
    <t>Субсидии бюджетам субъектов Российской Федерации на развитие сельского туризма</t>
  </si>
  <si>
    <t>2 02 25353 02 0000 150</t>
  </si>
  <si>
    <t>Субсидии бюджетам субъектов Российской Федерации на создание школ креативных индустрий</t>
  </si>
  <si>
    <t>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</si>
  <si>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</si>
  <si>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2 02 25385 02 0000 150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</si>
  <si>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</si>
  <si>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</si>
  <si>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</si>
  <si>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</si>
  <si>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</si>
  <si>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</si>
  <si>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</si>
  <si>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</si>
  <si>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</si>
  <si>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</si>
  <si>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</si>
  <si>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</si>
  <si>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</si>
  <si>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</si>
  <si>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</si>
  <si>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</si>
  <si>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</si>
  <si>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</si>
  <si>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</si>
  <si>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</si>
  <si>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</si>
  <si>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2 02 25511 02 0000 150</t>
  </si>
  <si>
    <t>Субсидии бюджетам субъектов Российской Федерации на проведение комплексных кадастровых работ</t>
  </si>
  <si>
    <t>2 02 25513 02 0000 150</t>
  </si>
  <si>
    <t>Субсидии бюджетам субъектов Российской Федерации на развитие сети учреждений культурно-досугового типа</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</si>
  <si>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</si>
  <si>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</si>
  <si>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</si>
  <si>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</si>
  <si>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2 02 25519 02 0000 150</t>
  </si>
  <si>
    <t>Субсидии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</si>
  <si>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</si>
  <si>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</si>
  <si>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</si>
  <si>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</si>
  <si>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</si>
  <si>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</si>
  <si>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</si>
  <si>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</si>
  <si>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2 02 25576 02 0000 150</t>
  </si>
  <si>
    <t>Субсидии бюджетам субъектов Российской Федерации на обеспечение комплексного развития сельских территорий</t>
  </si>
  <si>
    <t>2 02 25584 02 0000 150</t>
  </si>
  <si>
    <t>Субсидии бюджетам субъектов Российской Федерации на оснащение региональных и муниципальных театров</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</si>
  <si>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</si>
  <si>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</si>
  <si>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2 02 25590 02 0000 150</t>
  </si>
  <si>
    <t>Субсидии бюджетам субъектов Российской Федерации на техническое оснащение муниципальных музеев</t>
  </si>
  <si>
    <t>2 02 25591 02 0000 150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</si>
  <si>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</si>
  <si>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</si>
  <si>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</si>
  <si>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</si>
  <si>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</si>
  <si>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</si>
  <si>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Субсидии бюджетам субъектов Российской Федерации на реализацию мероприятий по модернизации школьных систем образования</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</si>
  <si>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</si>
  <si>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</si>
  <si>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2 02 25755 02 0000 150</t>
  </si>
  <si>
    <t>Субсидии бюджетам субъектов Российской Федерации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</si>
  <si>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</si>
  <si>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</si>
  <si>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2 02 27018 02 0000 150</t>
  </si>
  <si>
    <t>Субсидия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</si>
  <si>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</si>
  <si>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t>
  </si>
  <si>
    <t>2 02 35118 02 0000 150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</si>
  <si>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</si>
  <si>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</si>
  <si>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</si>
  <si>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</si>
  <si>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</si>
  <si>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</si>
  <si>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</si>
  <si>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</si>
  <si>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</si>
  <si>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</si>
  <si>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</si>
  <si>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</si>
  <si>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</si>
  <si>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</si>
  <si>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</si>
  <si>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</si>
  <si>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</si>
  <si>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2 02 35250 02 0000 150</t>
  </si>
  <si>
    <t>Субвенции бюджетам субъектов Российской Федерации на оплату жилищно-коммунальных услуг отдельным категориям граждан</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</si>
  <si>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</si>
  <si>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1032-1 "О занятости населения в Российской Федерации"</t>
  </si>
  <si>
    <t>2 02 35345 02 0000 150</t>
  </si>
  <si>
    <t>Субвенции бюджетам субъектов Российской Федерации на осуществление мер пожарной безопасности и тушение лесных пожаров</t>
  </si>
  <si>
    <t>2 02 35429 02 0000 150</t>
  </si>
  <si>
    <t>Субвенции бюджетам субъектов Российской Федерации на увеличение площади лесовосстановления</t>
  </si>
  <si>
    <t>2 02 35431 02 0000 150</t>
  </si>
  <si>
    <t>Субвенции бюджетам субъектов Российской Федерации на формирование запаса лесных семян для лесовосстановления</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</si>
  <si>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</si>
  <si>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</si>
  <si>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</si>
  <si>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</si>
  <si>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2 02 35900 02 0000 150</t>
  </si>
  <si>
    <t>Единая субвенция бюджетам субъектов Российской Федерации и бюджету г. Байконура</t>
  </si>
  <si>
    <t>Межбюджетные трансферты</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</si>
  <si>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</si>
  <si>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</si>
  <si>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</si>
  <si>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</si>
  <si>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</si>
  <si>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</si>
  <si>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</si>
  <si>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</si>
  <si>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</si>
  <si>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</si>
  <si>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2 02 45292 02 0000 150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</si>
  <si>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</si>
  <si>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2 02 45298 02 0000 150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</si>
  <si>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</si>
  <si>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2 02 45300 02 0000 150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</si>
  <si>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</si>
  <si>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</si>
  <si>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</si>
  <si>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</si>
  <si>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</si>
  <si>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2 02 45368 02 0000 150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</si>
  <si>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</si>
  <si>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2 02 45389 02 0000 150</t>
  </si>
  <si>
    <t>Межбюджетные трансферты, передаваемые бюджетам субъектов Российской Федерации на развитие инфраструктуры дорожного хозяйства</t>
  </si>
  <si>
    <t>2 02 45403 02 0000 150</t>
  </si>
  <si>
    <t>Межбюджетные трансферты, передаваемые бюджетам субъектов Российской Федерации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</si>
  <si>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</si>
  <si>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</si>
  <si>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</si>
  <si>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</si>
  <si>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</si>
  <si>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</si>
  <si>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</si>
  <si>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</si>
  <si>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</si>
  <si>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</si>
  <si>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</si>
  <si>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</si>
  <si>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2 02 45784 02 0000 150</t>
  </si>
  <si>
    <t>Межбюджетные трансферты, передаваемые бюджетам субъектов Российской Федерации на финасирование дорожной деятельности в отношении автомобильных дорог общего пользования регионального или межмуниципального, местного значения</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</si>
  <si>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</si>
  <si>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</si>
  <si>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Иные безвозмездные поступления</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</si>
  <si>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</si>
  <si>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</si>
  <si>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2 03 02099 02 0000 150</t>
  </si>
  <si>
    <t>Прочие безвозмездные поступления от государственных (муниципальных) оргнанизаций в бюджеты субъектов Российской Федерации</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</si>
  <si>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</si>
  <si>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</si>
  <si>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ИТОГО ДОХОДОВ</t>
  </si>
  <si>
    <t>ПРОФИЦИТ (-) / ДЕФИЦИТ</t>
  </si>
  <si>
    <t>ИТОГО РАСХОДОВ</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</si>
  <si>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</si>
  <si>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</si>
  <si>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</si>
  <si>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</si>
  <si>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</si>
  <si>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</si>
  <si>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</si>
  <si>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</si>
  <si>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</si>
  <si>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</si>
  <si>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</si>
  <si>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</si>
  <si>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</si>
  <si>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</si>
  <si>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</si>
  <si>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</si>
  <si>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</si>
  <si>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</si>
  <si>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</si>
  <si>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</si>
  <si>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</si>
  <si>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</si>
  <si>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</si>
  <si>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</si>
  <si>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</si>
  <si>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</si>
  <si>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</si>
  <si>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</si>
  <si>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0311</t>
  </si>
  <si>
    <t>Миграционная политика</t>
  </si>
  <si>
    <t>0314</t>
  </si>
  <si>
    <t>Другие вопросы в области национальной безопасности и правоохранительной деятельности</t>
  </si>
  <si>
    <t>в 9 раз</t>
  </si>
  <si>
    <t>0400</t>
  </si>
  <si>
    <t>НАЦИОНАЛЬНАЯ ЭКОНОМИКА</t>
  </si>
  <si>
    <t>0401</t>
  </si>
  <si>
    <t>Общеэкономические вопросы</t>
  </si>
  <si>
    <t>0402</t>
  </si>
  <si>
    <t>Топливно-энергетический комплекс</t>
  </si>
  <si>
    <t>0404</t>
  </si>
  <si>
    <t>Воспроизводство минерально-сырьевой базы</t>
  </si>
  <si>
    <t>0405</t>
  </si>
  <si>
    <t>Сельское хозяйство и рыболовство</t>
  </si>
  <si>
    <t>0406</t>
  </si>
  <si>
    <t>Водное хозяйство</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</si>
  <si>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</si>
  <si>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</si>
  <si>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</si>
  <si>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</si>
  <si>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</si>
  <si>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</si>
  <si>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</si>
  <si>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</si>
  <si>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</si>
  <si>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</si>
  <si>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</si>
  <si>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</si>
  <si>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</si>
  <si>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</si>
  <si>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</si>
  <si>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</si>
  <si>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</si>
  <si>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</si>
  <si>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</si>
  <si>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</si>
  <si>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</si>
  <si>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</si>
  <si>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0603</t>
  </si>
  <si>
    <t>Охрана объектов растительного и животного мира и среды их обитания</t>
  </si>
  <si>
    <t>0604</t>
  </si>
  <si>
    <t>Прикладные научные исследования в области охраны окружающей среды</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</si>
  <si>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</si>
  <si>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</si>
  <si>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</si>
  <si>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</si>
  <si>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</si>
  <si>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</si>
  <si>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</si>
  <si>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</si>
  <si>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</si>
  <si>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</si>
  <si>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</si>
  <si>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</si>
  <si>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</si>
  <si>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</si>
  <si>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0707</t>
  </si>
  <si>
    <t>Молодежная политика</t>
  </si>
  <si>
    <t>0708</t>
  </si>
  <si>
    <t>Прикладные научные исследования в области образования</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</si>
  <si>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</si>
  <si>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</si>
  <si>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</si>
  <si>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</si>
  <si>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</si>
  <si>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</si>
  <si>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</si>
  <si>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</si>
  <si>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</si>
  <si>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</si>
  <si>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</si>
  <si>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</si>
  <si>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</si>
  <si>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</si>
  <si>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</si>
  <si>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</si>
  <si>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</si>
  <si>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</si>
  <si>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0905</t>
  </si>
  <si>
    <t>Санаторно-оздоровительная помощь</t>
  </si>
  <si>
    <t>0906</t>
  </si>
  <si>
    <t>Заготовка, переработка, хранение и обеспечение безопасности донорской крови и ее компонентов</t>
  </si>
  <si>
    <t>0909</t>
  </si>
  <si>
    <t>Другие вопросы в области здравоохранения</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</si>
  <si>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</si>
  <si>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</si>
  <si>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</si>
  <si>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</si>
  <si>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</si>
  <si>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</si>
  <si>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</si>
  <si>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</si>
  <si>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</si>
  <si>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</si>
  <si>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</si>
  <si>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</si>
  <si>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</si>
  <si>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</si>
  <si>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</si>
  <si>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</si>
  <si>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1102</t>
  </si>
  <si>
    <t>Массовый спорт</t>
  </si>
  <si>
    <t>1103</t>
  </si>
  <si>
    <t>Спорт высших достижений</t>
  </si>
  <si>
    <t>1105</t>
  </si>
  <si>
    <t>Другие вопросы в области физической культуры и спорта</t>
  </si>
  <si>
    <t>1200</t>
  </si>
  <si>
    <t>СРЕДСТВА МАССОВОЙ ИНФОРМАЦИИ</t>
  </si>
  <si>
    <t>1201</t>
  </si>
  <si>
    <t>Телевидение и радиовещание</t>
  </si>
  <si>
    <t>1202</t>
  </si>
  <si>
    <t>Периодическая печать и издательства</t>
  </si>
  <si>
    <t>1204</t>
  </si>
  <si>
    <t>Другие вопросы в области средств массовой информации</t>
  </si>
  <si>
    <t>1300</t>
  </si>
  <si>
    <t>ОБСЛУЖИВАНИЕ ГОСУДАРСТВЕННОГО И МУНИЦИПАЛЬНОГО ДОЛГА</t>
  </si>
  <si>
    <t>1400</t>
  </si>
  <si>
    <t>МЕЖБЮДЖЕТНЫЕ ТРАНСФЕРТЫ ОБЩЕГО ХАРАКТЕРА БЮДЖЕТАМ БЮДЖЕТНОЙ СИСТЕМЫ РОССИЙСКОЙ ФЕДЕРАЦИИ</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</si>
  <si>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</si>
  <si>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</si>
  <si>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</si>
  <si>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</si>
  <si>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в 11 раз</t>
  </si>
  <si>
    <t>1403</t>
  </si>
  <si>
    <t>Прочие межбюджетные трансферты общего характера</t>
  </si>
  <si>
    <t>Бюджет УР с учетом изменений по законопроекту от 19.09.2023 
№ 6503-7зп</t>
  </si>
  <si>
    <t>Предлагаемые изменения по законопроекту от 19.09.2023 
№ 6503-7зп</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</si>
</sst>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0.00_р_._-;\-* #,##0.00_р_._-;_-* &quot;-&quot;??_р_._-;_-@_-"/>
    <numFmt numFmtId="166" formatCode="_-* #,##0_р_._-;\-* #,##0_р_._-;_-* &quot;-&quot;??_р_._-;_-@_-"/>
    <numFmt numFmtId="167" formatCode="#,##0_ ;\-#,##0\ "/>
  </numFmts>
  <fonts count="16" x14ac:knownFonts="1">
    <font>
      <sz val="10"/>
      <name val="Arial Cyr"/>
      <charset val="204"/>
    </font>
    <font>
      <sz val="10"/>
      <name val="Arial Cyr"/>
      <charset val="204"/>
    </font>
    <font>
      <sz val="12"/>
      <name val="Times New Roman"/>
      <family val="1"/>
      <charset val="204"/>
    </font>
    <font>
      <sz val="12"/>
      <color rgb="FFFF0000"/>
      <name val="Times New Roman"/>
      <family val="1"/>
      <charset val="204"/>
    </font>
    <font>
      <sz val="10"/>
      <name val="Times New Roman"/>
      <family val="1"/>
      <charset val="204"/>
    </font>
    <font>
      <b/>
      <sz val="18"/>
      <name val="Times New Roman"/>
      <family val="1"/>
      <charset val="204"/>
    </font>
    <font>
      <b/>
      <sz val="12"/>
      <name val="Times New Roman"/>
      <family val="1"/>
      <charset val="204"/>
    </font>
    <font>
      <b/>
      <sz val="12"/>
      <color rgb="FFFF0000"/>
      <name val="Times New Roman"/>
      <family val="1"/>
      <charset val="204"/>
    </font>
    <font>
      <b/>
      <i/>
      <sz val="12"/>
      <name val="Times New Roman"/>
      <family val="1"/>
      <charset val="204"/>
    </font>
    <font>
      <i/>
      <sz val="12"/>
      <name val="Times New Roman"/>
      <family val="1"/>
      <charset val="204"/>
    </font>
    <font>
      <b/>
      <i/>
      <sz val="11"/>
      <name val="Times New Roman"/>
      <family val="1"/>
      <charset val="204"/>
    </font>
    <font>
      <i/>
      <sz val="11"/>
      <name val="Times New Roman"/>
      <family val="1"/>
      <charset val="204"/>
    </font>
    <font>
      <i/>
      <sz val="11"/>
      <name val="Calibri"/>
      <family val="2"/>
      <charset val="204"/>
    </font>
    <font>
      <u/>
      <sz val="10"/>
      <color theme="10"/>
      <name val="Arial Cyr"/>
      <charset val="204"/>
    </font>
    <font>
      <b/>
      <sz val="12"/>
      <color rgb="FF000000"/>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5" fontId="1" fillId="0" borderId="0" applyFont="0" applyFill="0" applyBorder="0" applyAlignment="0" applyProtection="0"/>
    <xf numFmtId="0" fontId="13" fillId="0" borderId="0" applyNumberFormat="0" applyFill="0" applyBorder="0" applyAlignment="0" applyProtection="0"/>
  </cellStyleXfs>
  <cellXfs count="69">
    <xf numFmtId="0" fontId="0" fillId="0" borderId="0" xfId="0"/>
    <xf numFmtId="49" fontId="2" fillId="0" borderId="0" xfId="0" applyNumberFormat="1" applyFont="1" applyFill="1" applyAlignment="1">
      <alignment horizontal="center"/>
    </xf>
    <xf numFmtId="49" fontId="2" fillId="0" borderId="0" xfId="0" applyNumberFormat="1"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xf numFmtId="0" fontId="2" fillId="0" borderId="0" xfId="0" applyFont="1" applyFill="1" applyAlignment="1">
      <alignment horizontal="center" vertical="top" wrapText="1"/>
    </xf>
    <xf numFmtId="0" fontId="2" fillId="0" borderId="0" xfId="0" applyFont="1" applyFill="1" applyAlignment="1">
      <alignment vertical="top" wrapText="1"/>
    </xf>
    <xf numFmtId="0" fontId="2" fillId="0" borderId="0" xfId="0" applyFont="1"/>
    <xf numFmtId="0" fontId="2" fillId="0" borderId="0" xfId="0" applyFont="1" applyAlignment="1">
      <alignment wrapText="1"/>
    </xf>
    <xf numFmtId="0" fontId="3" fillId="0" borderId="0" xfId="0" applyFont="1"/>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3" fontId="6" fillId="0" borderId="2" xfId="0" applyNumberFormat="1" applyFont="1" applyBorder="1"/>
    <xf numFmtId="3" fontId="7" fillId="0" borderId="2" xfId="0" applyNumberFormat="1" applyFont="1" applyBorder="1"/>
    <xf numFmtId="164" fontId="8" fillId="0" borderId="2" xfId="0" applyNumberFormat="1" applyFont="1" applyBorder="1"/>
    <xf numFmtId="0" fontId="2" fillId="0" borderId="2" xfId="0" applyFont="1" applyBorder="1" applyAlignment="1">
      <alignment horizontal="center" vertical="center" wrapText="1"/>
    </xf>
    <xf numFmtId="0" fontId="2" fillId="0" borderId="2" xfId="0" applyFont="1" applyBorder="1" applyAlignment="1">
      <alignment vertical="center" wrapText="1"/>
    </xf>
    <xf numFmtId="3" fontId="2" fillId="0" borderId="2" xfId="0" applyNumberFormat="1" applyFont="1" applyBorder="1"/>
    <xf numFmtId="3" fontId="3" fillId="0" borderId="2" xfId="0" applyNumberFormat="1" applyFont="1" applyBorder="1"/>
    <xf numFmtId="164" fontId="9" fillId="0" borderId="2" xfId="0" applyNumberFormat="1" applyFont="1" applyBorder="1"/>
    <xf numFmtId="164" fontId="2" fillId="0" borderId="0" xfId="0" applyNumberFormat="1" applyFont="1"/>
    <xf numFmtId="3" fontId="2" fillId="0" borderId="0" xfId="0" applyNumberFormat="1" applyFont="1"/>
    <xf numFmtId="0" fontId="10" fillId="0" borderId="2" xfId="0" applyFont="1" applyBorder="1" applyAlignment="1">
      <alignment vertical="center" wrapText="1"/>
    </xf>
    <xf numFmtId="3" fontId="10" fillId="0" borderId="2" xfId="0" applyNumberFormat="1" applyFont="1" applyBorder="1"/>
    <xf numFmtId="3" fontId="8" fillId="0" borderId="2" xfId="0" applyNumberFormat="1" applyFont="1" applyBorder="1"/>
    <xf numFmtId="3" fontId="9" fillId="0" borderId="2" xfId="0" applyNumberFormat="1" applyFont="1" applyBorder="1"/>
    <xf numFmtId="0" fontId="11" fillId="0" borderId="2" xfId="0" applyFont="1" applyBorder="1" applyAlignment="1">
      <alignment vertical="center" wrapText="1"/>
    </xf>
    <xf numFmtId="3" fontId="11" fillId="0" borderId="2" xfId="0" applyNumberFormat="1" applyFont="1" applyBorder="1"/>
    <xf numFmtId="0" fontId="12" fillId="0" borderId="0" xfId="0" applyFont="1"/>
    <xf numFmtId="0" fontId="11" fillId="0" borderId="2" xfId="0" applyFont="1" applyFill="1" applyBorder="1" applyAlignment="1">
      <alignment vertical="center" wrapText="1"/>
    </xf>
    <xf numFmtId="3" fontId="11" fillId="0" borderId="2" xfId="0" applyNumberFormat="1" applyFont="1" applyFill="1" applyBorder="1"/>
    <xf numFmtId="3" fontId="9" fillId="0" borderId="2" xfId="0" applyNumberFormat="1" applyFont="1" applyFill="1" applyBorder="1"/>
    <xf numFmtId="0" fontId="9" fillId="0" borderId="0" xfId="0" applyFont="1" applyFill="1"/>
    <xf numFmtId="3" fontId="9" fillId="2" borderId="2" xfId="0" applyNumberFormat="1" applyFont="1" applyFill="1" applyBorder="1"/>
    <xf numFmtId="0" fontId="11" fillId="0" borderId="2" xfId="2" applyFont="1" applyFill="1" applyBorder="1" applyAlignment="1">
      <alignment vertical="center" wrapText="1"/>
    </xf>
    <xf numFmtId="0" fontId="11" fillId="0" borderId="2" xfId="2" applyFont="1" applyBorder="1" applyAlignment="1">
      <alignment vertical="center" wrapText="1"/>
    </xf>
    <xf numFmtId="0" fontId="2" fillId="3" borderId="2" xfId="0" applyFont="1" applyFill="1" applyBorder="1" applyAlignment="1">
      <alignment vertical="center" wrapText="1"/>
    </xf>
    <xf numFmtId="49" fontId="6" fillId="3" borderId="2" xfId="0" applyNumberFormat="1" applyFont="1" applyFill="1" applyBorder="1" applyAlignment="1">
      <alignment horizontal="left" vertical="center" wrapText="1"/>
    </xf>
    <xf numFmtId="3" fontId="6" fillId="3" borderId="2" xfId="0" applyNumberFormat="1" applyFont="1" applyFill="1" applyBorder="1"/>
    <xf numFmtId="164" fontId="8" fillId="3" borderId="2" xfId="0" applyNumberFormat="1" applyFont="1" applyFill="1" applyBorder="1"/>
    <xf numFmtId="49" fontId="6" fillId="3" borderId="2" xfId="0" applyNumberFormat="1" applyFont="1" applyFill="1" applyBorder="1" applyAlignment="1">
      <alignment horizontal="center" vertical="center"/>
    </xf>
    <xf numFmtId="49" fontId="6" fillId="3" borderId="2" xfId="0" applyNumberFormat="1" applyFont="1" applyFill="1" applyBorder="1" applyAlignment="1">
      <alignment vertical="center" wrapText="1"/>
    </xf>
    <xf numFmtId="3" fontId="6" fillId="3" borderId="2" xfId="0" applyNumberFormat="1" applyFont="1" applyFill="1" applyBorder="1" applyAlignment="1">
      <alignment horizontal="right"/>
    </xf>
    <xf numFmtId="3" fontId="6" fillId="3" borderId="3" xfId="0" applyNumberFormat="1" applyFont="1" applyFill="1" applyBorder="1" applyAlignment="1">
      <alignment horizontal="right"/>
    </xf>
    <xf numFmtId="2" fontId="6" fillId="0" borderId="2" xfId="0" applyNumberFormat="1" applyFont="1" applyFill="1" applyBorder="1" applyAlignment="1">
      <alignment horizontal="center"/>
    </xf>
    <xf numFmtId="49" fontId="6" fillId="0" borderId="2" xfId="0" applyNumberFormat="1" applyFont="1" applyFill="1" applyBorder="1" applyAlignment="1">
      <alignment horizontal="left" wrapText="1"/>
    </xf>
    <xf numFmtId="166" fontId="14" fillId="0" borderId="2" xfId="1" applyNumberFormat="1" applyFont="1" applyFill="1" applyBorder="1" applyAlignment="1">
      <alignment horizontal="right" wrapText="1"/>
    </xf>
    <xf numFmtId="2" fontId="2" fillId="0" borderId="2" xfId="0" applyNumberFormat="1" applyFont="1" applyFill="1" applyBorder="1" applyAlignment="1">
      <alignment horizontal="center"/>
    </xf>
    <xf numFmtId="49" fontId="2" fillId="0" borderId="2" xfId="0" applyNumberFormat="1" applyFont="1" applyFill="1" applyBorder="1" applyAlignment="1">
      <alignment horizontal="left" wrapText="1"/>
    </xf>
    <xf numFmtId="166" fontId="15" fillId="0" borderId="2" xfId="1" applyNumberFormat="1" applyFont="1" applyFill="1" applyBorder="1" applyAlignment="1">
      <alignment horizontal="right" wrapText="1"/>
    </xf>
    <xf numFmtId="167" fontId="15" fillId="0" borderId="2" xfId="1" applyNumberFormat="1" applyFont="1" applyFill="1" applyBorder="1" applyAlignment="1">
      <alignment horizontal="right" wrapText="1"/>
    </xf>
    <xf numFmtId="166" fontId="2" fillId="0" borderId="2" xfId="1" applyNumberFormat="1" applyFont="1" applyFill="1" applyBorder="1" applyAlignment="1">
      <alignment horizontal="right" wrapText="1"/>
    </xf>
    <xf numFmtId="164" fontId="9" fillId="0" borderId="2" xfId="0" applyNumberFormat="1" applyFont="1" applyBorder="1" applyAlignment="1">
      <alignment horizontal="right"/>
    </xf>
    <xf numFmtId="166" fontId="6" fillId="0" borderId="2" xfId="1" applyNumberFormat="1" applyFont="1" applyFill="1" applyBorder="1" applyAlignment="1">
      <alignment horizontal="right" wrapText="1"/>
    </xf>
    <xf numFmtId="49" fontId="6" fillId="0" borderId="2" xfId="0" applyNumberFormat="1" applyFont="1" applyFill="1" applyBorder="1" applyAlignment="1">
      <alignment horizontal="center"/>
    </xf>
    <xf numFmtId="49" fontId="2" fillId="0" borderId="2" xfId="0" applyNumberFormat="1" applyFont="1" applyFill="1" applyBorder="1" applyAlignment="1">
      <alignment horizontal="center"/>
    </xf>
    <xf numFmtId="0" fontId="9" fillId="0" borderId="0" xfId="0" applyFont="1"/>
    <xf numFmtId="0" fontId="8" fillId="0" borderId="2" xfId="0" applyFont="1" applyBorder="1" applyAlignment="1">
      <alignmen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49" fontId="5" fillId="0" borderId="0" xfId="0" applyNumberFormat="1" applyFont="1" applyFill="1" applyAlignment="1">
      <alignment horizontal="center" wrapText="1"/>
    </xf>
    <xf numFmtId="0" fontId="2" fillId="0" borderId="1" xfId="0" applyFont="1" applyBorder="1" applyAlignment="1">
      <alignment horizontal="right"/>
    </xf>
    <xf numFmtId="0" fontId="2" fillId="0" borderId="1" xfId="0" applyFont="1" applyBorder="1" applyAlignment="1">
      <alignment horizontal="center"/>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6;&#1078;&#1077;&#1085;&#1080;&#107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 сент раз"/>
      <sheetName val="сент"/>
      <sheetName val="Лист2"/>
      <sheetName val="Лист5"/>
      <sheetName val="Лист4"/>
      <sheetName val="Лист3"/>
    </sheetNames>
    <sheetDataSet>
      <sheetData sheetId="0"/>
      <sheetData sheetId="1"/>
      <sheetData sheetId="2">
        <row r="4">
          <cell r="A4" t="str">
            <v>НАЛОГОВЫЕ И НЕНАЛОГОВЫЕ ДОХОДЫ</v>
          </cell>
          <cell r="B4">
            <v>74104054867</v>
          </cell>
        </row>
        <row r="5">
          <cell r="A5" t="str">
            <v>НАЛОГИ НА ПРИБЫЛЬ, ДОХОДЫ</v>
          </cell>
          <cell r="B5">
            <v>46158266492</v>
          </cell>
        </row>
        <row r="6">
          <cell r="A6" t="str">
            <v>Налог на прибыль организаций</v>
          </cell>
          <cell r="B6">
            <v>20263172492</v>
          </cell>
        </row>
        <row r="7">
          <cell r="A7" t="str">
            <v>Налог на доходы физических лиц</v>
          </cell>
          <cell r="B7">
            <v>25895094000</v>
          </cell>
        </row>
        <row r="8">
          <cell r="A8" t="str">
            <v>НАЛОГИ НА ТОВАРЫ (РАБОТЫ, УСЛУГИ), РЕАЛИЗУЕМЫЕ НА ТЕРРИТОРИИ РОССИЙСКОЙ ФЕДЕРАЦИИ</v>
          </cell>
          <cell r="B8">
            <v>8079714690</v>
          </cell>
        </row>
        <row r="9">
          <cell r="A9" t="str">
            <v>Акцизы по подакцизным товарам (продукции), производимым на территории Российской Федерации</v>
          </cell>
          <cell r="B9">
            <v>8079714690</v>
          </cell>
        </row>
        <row r="10">
          <cell r="A10" t="str">
            <v>НАЛОГИ НА СОВОКУПНЫЙ ДОХОД</v>
          </cell>
          <cell r="B10">
            <v>9568090000</v>
          </cell>
        </row>
        <row r="11">
          <cell r="A11" t="str">
            <v>Налог, взимаемый в связи с применением упрощённой системы налогообложения</v>
          </cell>
          <cell r="B11">
            <v>9441112000</v>
          </cell>
        </row>
        <row r="12">
          <cell r="A12" t="str">
            <v>Налог на профессиональный доход</v>
          </cell>
          <cell r="B12">
            <v>126978000</v>
          </cell>
        </row>
        <row r="13">
          <cell r="A13" t="str">
            <v>НАЛОГИ НА ИМУЩЕСТВО</v>
          </cell>
          <cell r="B13">
            <v>8627522500</v>
          </cell>
        </row>
        <row r="14">
          <cell r="A14" t="str">
            <v>Налог на имущество организаций</v>
          </cell>
          <cell r="B14">
            <v>6910306500</v>
          </cell>
        </row>
        <row r="15">
          <cell r="A15" t="str">
            <v>Транспортный налог</v>
          </cell>
          <cell r="B15">
            <v>1715032000</v>
          </cell>
        </row>
        <row r="16">
          <cell r="A16" t="str">
            <v>Налог на игорный бизнес</v>
          </cell>
          <cell r="B16">
            <v>2184000</v>
          </cell>
        </row>
        <row r="17">
          <cell r="A17" t="str">
            <v>НАЛОГИ, СБОРЫ И РЕГУЛЯРНЫЕ ПЛАТЕЖИ ЗА ПОЛЬЗОВАНИЕ ПРИРОДНЫМИ РЕСУРСАМИ</v>
          </cell>
          <cell r="B17">
            <v>4301000</v>
          </cell>
        </row>
        <row r="18">
          <cell r="A18" t="str">
            <v>Сбор за пользование объектами животного мира</v>
          </cell>
          <cell r="B18">
            <v>4208000</v>
          </cell>
        </row>
        <row r="19">
          <cell r="A19" t="str">
            <v>ГОСУДАРСТВЕННАЯ ПОШЛИНА</v>
          </cell>
          <cell r="B19">
            <v>171922870</v>
          </cell>
        </row>
        <row r="20">
          <cell r="A20" t="str">
            <v>ДОХОДЫ ОТ ИСПОЛЬЗОВАНИЯ ИМУЩЕСТВА, НАХОДЯЩЕГОСЯ В ГОСУДАРСТВЕННОЙ И МУНИЦИПАЛЬНОЙ СОБСТВЕННОСТИ</v>
          </cell>
          <cell r="B20">
            <v>26172425</v>
          </cell>
        </row>
        <row r="21">
          <cell r="A21" t="str">
            <v>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v>
          </cell>
          <cell r="B21">
            <v>3675000</v>
          </cell>
        </row>
        <row r="22">
          <cell r="A22" t="str">
            <v>Проценты, полученные от предоставления бюджетных кредитов внутри страны за счёт средств бюджетов субъектов Российской Федерации</v>
          </cell>
          <cell r="B22">
            <v>5697425</v>
          </cell>
        </row>
        <row r="23">
          <cell r="A23" t="str">
            <v>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v>
          </cell>
          <cell r="B23">
            <v>8000000</v>
          </cell>
        </row>
        <row r="24">
          <cell r="A24" t="str">
            <v>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v>
          </cell>
          <cell r="B24">
            <v>2314000</v>
          </cell>
        </row>
        <row r="25">
          <cell r="A25" t="str">
            <v>Доходы от сдачи в аренду имущества, составляющего казну субъекта Российской Федерации (за исключением земельных участков)</v>
          </cell>
          <cell r="B25">
            <v>826000</v>
          </cell>
        </row>
        <row r="26">
          <cell r="A26" t="str">
            <v>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v>
          </cell>
          <cell r="B26">
            <v>4000</v>
          </cell>
        </row>
        <row r="27">
          <cell r="A27" t="str">
            <v>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v>
          </cell>
          <cell r="B27">
            <v>23000</v>
          </cell>
        </row>
        <row r="28">
          <cell r="A28" t="str">
            <v>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v>
          </cell>
          <cell r="B28">
            <v>5498000</v>
          </cell>
        </row>
        <row r="29">
          <cell r="A29" t="str">
            <v>Доходы от эксплуатации и использования имущества автомобильных дорог, находящихся в собственности субъектов Российской Федерации</v>
          </cell>
          <cell r="B29">
            <v>1000</v>
          </cell>
        </row>
        <row r="30">
          <cell r="A30" t="str">
            <v>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казённых)</v>
          </cell>
          <cell r="B30">
            <v>134000</v>
          </cell>
        </row>
        <row r="31">
          <cell r="A31" t="str">
            <v>ПЛАТЕЖИ ПРИ ПОЛЬЗОВАНИИ ПРИРОДНЫМИ РЕСУРСАМИ</v>
          </cell>
          <cell r="B31">
            <v>341643300</v>
          </cell>
        </row>
        <row r="32">
          <cell r="A32" t="str">
            <v>Плата за негативное воздействие на окружающую среду</v>
          </cell>
          <cell r="B32">
            <v>60251000</v>
          </cell>
        </row>
        <row r="33">
          <cell r="A33" t="str">
            <v>Платежи при пользовании недрами</v>
          </cell>
          <cell r="B33">
            <v>8138000</v>
          </cell>
        </row>
        <row r="34">
          <cell r="A34" t="str">
            <v>Плата за использование лесов</v>
          </cell>
          <cell r="B34">
            <v>273254300</v>
          </cell>
        </row>
        <row r="35">
          <cell r="A35" t="str">
            <v>ДОХОДЫ ОТ ОКАЗАНИЯ ПЛАТНЫХ УСЛУГ (РАБОТ) И КОМПЕНСАЦИИ ЗАТРАТ ГОСУДАРСТВА</v>
          </cell>
          <cell r="B35">
            <v>86056240</v>
          </cell>
        </row>
        <row r="36">
          <cell r="A36" t="str">
            <v>ДОХОДЫ ОТ ПРОДАЖИ МАТЕРИАЛЬНЫХ И НЕМАТЕРИАЛЬНЫХ АКТИВОВ</v>
          </cell>
          <cell r="B36">
            <v>638050</v>
          </cell>
        </row>
        <row r="37">
          <cell r="A37" t="str">
            <v>АДМИНИСТРАТИВНЫЕ ПЛАТЕЖИ И СБОРЫ</v>
          </cell>
          <cell r="B37">
            <v>332900</v>
          </cell>
        </row>
        <row r="38">
          <cell r="A38" t="str">
            <v>ШТРАФЫ, САНКЦИИ, ВОЗМЕЩЕНИЕ УЩЕРБА</v>
          </cell>
          <cell r="B38">
            <v>1039377400</v>
          </cell>
        </row>
        <row r="39">
          <cell r="A39" t="str">
            <v>ПРОЧИЕ НЕНАЛОГОВЫЕ ДОХОДЫ</v>
          </cell>
          <cell r="B39">
            <v>17000</v>
          </cell>
        </row>
        <row r="40">
          <cell r="A40" t="str">
            <v>БЕЗВОЗМЕЗДНЫЕ ПОСТУПЛЕНИЯ</v>
          </cell>
          <cell r="B40">
            <v>30102501144.5</v>
          </cell>
        </row>
        <row r="41">
          <cell r="A41" t="str">
            <v>Дотации бюджетам субъектов Российской Федерации на выравнивание бюджетной обеспеченности</v>
          </cell>
          <cell r="B41">
            <v>6305982300</v>
          </cell>
        </row>
        <row r="42">
          <cell r="A42" t="str">
            <v>Дотация на частичную компенсацию дополнительных расходов на повышение оплаты труда работников бюджетной сферы и иные цели</v>
          </cell>
          <cell r="B42">
            <v>2063175000</v>
          </cell>
        </row>
        <row r="43">
          <cell r="A43" t="str">
            <v>Субсидии бюджетам субъектов Российской Федерации на стимулирование увеличения производства картофеля и овощей</v>
          </cell>
          <cell r="B43">
            <v>58433900</v>
          </cell>
        </row>
        <row r="44">
          <cell r="A44" t="str">
            <v>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v>
          </cell>
          <cell r="B44">
            <v>379153300</v>
          </cell>
        </row>
        <row r="45">
          <cell r="A45" t="str">
            <v>Субсидии бюджетам субъектов Российской Федерации на поддержку региональных проектов в сфере информационных технологий</v>
          </cell>
          <cell r="B45">
            <v>3530100</v>
          </cell>
        </row>
        <row r="46">
          <cell r="A46" t="str">
            <v>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v>
          </cell>
          <cell r="B46">
            <v>75344400</v>
          </cell>
        </row>
        <row r="47">
          <cell r="A47" t="str">
            <v>Субсидии бюджетам субъектов Российской Федерации на подготовку управленческих кадров для организаций народного хозяйства Российской Федерации</v>
          </cell>
          <cell r="B47">
            <v>348900</v>
          </cell>
        </row>
        <row r="48">
          <cell r="A48" t="str">
            <v>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ell>
          <cell r="B48">
            <v>5270500</v>
          </cell>
        </row>
        <row r="49">
          <cell r="A49" t="str">
            <v>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ell>
          <cell r="B49">
            <v>162927700</v>
          </cell>
        </row>
        <row r="50">
          <cell r="A50" t="str">
            <v>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ребенком возраста трёх лет</v>
          </cell>
          <cell r="B50">
            <v>1115267400</v>
          </cell>
        </row>
        <row r="51">
          <cell r="A51" t="str">
            <v>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v>
          </cell>
          <cell r="B51">
            <v>340200</v>
          </cell>
        </row>
        <row r="52">
          <cell r="A52" t="str">
            <v>Субсидии бюджетам субъектов Российской Федерации и бюджету города Байконура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ell>
          <cell r="B52">
            <v>9911600</v>
          </cell>
        </row>
        <row r="53">
          <cell r="A53"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v>
          </cell>
          <cell r="B53">
            <v>328904100</v>
          </cell>
        </row>
        <row r="54">
          <cell r="A54" t="str">
            <v>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v>
          </cell>
          <cell r="B54">
            <v>68135400</v>
          </cell>
        </row>
        <row r="55">
          <cell r="A55" t="str">
            <v>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v>
          </cell>
          <cell r="B55">
            <v>153000800</v>
          </cell>
        </row>
        <row r="56">
          <cell r="A56" t="str">
            <v>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сёстрам фельдшерских и фельдшерско-акушерских пунктов),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v>
          </cell>
          <cell r="B56">
            <v>96390000</v>
          </cell>
        </row>
        <row r="57">
          <cell r="A57" t="str">
            <v>Субсидии бюджетам субъектов Российской Федерации на создание системы долговременного ухода за гражданами пожилого возраста и инвалидами</v>
          </cell>
          <cell r="B57">
            <v>78302800</v>
          </cell>
        </row>
        <row r="58">
          <cell r="A58" t="str">
            <v>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v>
          </cell>
          <cell r="B58">
            <v>23336100</v>
          </cell>
        </row>
        <row r="59">
          <cell r="A59" t="str">
            <v>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v>
          </cell>
          <cell r="B59">
            <v>116450600</v>
          </cell>
        </row>
        <row r="60">
          <cell r="A60" t="str">
            <v>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ell>
          <cell r="B60">
            <v>29463900</v>
          </cell>
        </row>
        <row r="61">
          <cell r="A61" t="str">
            <v>Субсидии бюджетам субъектов Российской Федерации на развитие паллиативной медицинской помощи</v>
          </cell>
          <cell r="B61">
            <v>39106100</v>
          </cell>
        </row>
        <row r="62">
          <cell r="A62" t="str">
            <v>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v>
          </cell>
          <cell r="B62">
            <v>28846100</v>
          </cell>
        </row>
        <row r="63">
          <cell r="A63" t="str">
            <v>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v>
          </cell>
          <cell r="B63">
            <v>127139600</v>
          </cell>
        </row>
        <row r="64">
          <cell r="A64" t="str">
            <v>Субсидии бюджетам субъектов Российской Федерации на оснащение объектов спортивной инфраструктуры спортивно-технологическим оборудованием</v>
          </cell>
          <cell r="B64">
            <v>10295300</v>
          </cell>
        </row>
        <row r="65">
          <cell r="A65" t="str">
            <v>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v>
          </cell>
          <cell r="B65">
            <v>4946500</v>
          </cell>
        </row>
        <row r="66">
          <cell r="A66" t="str">
            <v>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v>
          </cell>
          <cell r="B66">
            <v>56140500</v>
          </cell>
        </row>
        <row r="67">
          <cell r="A67" t="str">
            <v>Субсидии бюджетам субъектов Российской Федерации на строительство и реконструкцию (модернизацию) объектов питьевого водоснабжения</v>
          </cell>
          <cell r="B67">
            <v>262149100</v>
          </cell>
        </row>
        <row r="68">
          <cell r="A68" t="str">
            <v>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v>
          </cell>
          <cell r="B68">
            <v>83711200</v>
          </cell>
        </row>
        <row r="69">
          <cell r="A69" t="str">
            <v>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v>
          </cell>
          <cell r="B69">
            <v>1197000</v>
          </cell>
        </row>
        <row r="70">
          <cell r="A70" t="str">
            <v>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v>
          </cell>
          <cell r="B70">
            <v>2430000</v>
          </cell>
        </row>
        <row r="71">
          <cell r="A71" t="str">
            <v>Субсидии бюджетам субъектов Российской Федерации на государственную поддержку стимулирования увеличения производства масличных культур</v>
          </cell>
          <cell r="B71">
            <v>6810900</v>
          </cell>
        </row>
        <row r="72">
          <cell r="A72" t="str">
            <v>Субсидии бюджетам субъектов Российской Федерации на развитие заправочной инфраструктуры компримированного природного газа</v>
          </cell>
          <cell r="B72">
            <v>58320000</v>
          </cell>
        </row>
        <row r="73">
          <cell r="A73" t="str">
            <v>Субсидии бюджетам субъектов Российской Федерации на повышение эффективности службы занятости</v>
          </cell>
          <cell r="B73">
            <v>158750300</v>
          </cell>
        </row>
        <row r="74">
          <cell r="A74" t="str">
            <v>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ell>
          <cell r="B74">
            <v>2573600</v>
          </cell>
        </row>
        <row r="75">
          <cell r="A75" t="str">
            <v>Субсидии бюджетам субъектов Российской Федерации на осуществление ежемесячных выплат на детей в возрасте от трёх до семи лет включительно</v>
          </cell>
          <cell r="B75">
            <v>1551663000</v>
          </cell>
        </row>
        <row r="76">
          <cell r="A76" t="str">
            <v>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ell>
          <cell r="B76">
            <v>782708900</v>
          </cell>
        </row>
        <row r="77">
          <cell r="A77" t="str">
            <v>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v>
          </cell>
          <cell r="B77">
            <v>522515200</v>
          </cell>
        </row>
        <row r="78">
          <cell r="A78" t="str">
            <v>Субсидии бюджетам субъектов Российской Федерации на развитие сельского туризма</v>
          </cell>
          <cell r="B78">
            <v>2430000</v>
          </cell>
        </row>
        <row r="79">
          <cell r="A79" t="str">
            <v>Субсидии бюджетам субъектов Российской Федерации на создание школ креативных индустрий</v>
          </cell>
          <cell r="B79">
            <v>35740323.799999997</v>
          </cell>
        </row>
        <row r="80">
          <cell r="A80" t="str">
            <v>Субсидии бюджетам субъектов Российской Федерации на реализацию региональных проектов модернизации первичного звена здравоохранения</v>
          </cell>
          <cell r="B80">
            <v>931963500</v>
          </cell>
        </row>
        <row r="81">
          <cell r="A81" t="str">
            <v>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v>
          </cell>
          <cell r="B81">
            <v>25888400</v>
          </cell>
        </row>
        <row r="82">
          <cell r="A82" t="str">
            <v>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v>
          </cell>
          <cell r="B82">
            <v>1159451700</v>
          </cell>
        </row>
        <row r="83">
          <cell r="A83" t="str">
            <v>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v>
          </cell>
          <cell r="B83">
            <v>26401800</v>
          </cell>
        </row>
        <row r="84">
          <cell r="A84" t="str">
            <v>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v>
          </cell>
          <cell r="B84">
            <v>374657500</v>
          </cell>
        </row>
        <row r="85">
          <cell r="A85" t="str">
            <v>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v>
          </cell>
          <cell r="B85">
            <v>5464500</v>
          </cell>
        </row>
        <row r="86">
          <cell r="A86" t="str">
            <v>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v>
          </cell>
          <cell r="B86">
            <v>3215700</v>
          </cell>
        </row>
        <row r="87">
          <cell r="A87" t="str">
            <v>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v>
          </cell>
          <cell r="B87">
            <v>19249300</v>
          </cell>
        </row>
        <row r="88">
          <cell r="A88" t="str">
            <v>Субсидии бюджетам субъектов Российской Федерации на создание системы поддержки фермеров и развитие сельской кооперации</v>
          </cell>
          <cell r="B88">
            <v>202827000</v>
          </cell>
        </row>
        <row r="89">
          <cell r="A89" t="str">
            <v>Субсидии бюджетам субъектов Российской Федерации на реализацию мероприятий по обеспечению жильём молодых семей</v>
          </cell>
          <cell r="B89">
            <v>26387000</v>
          </cell>
        </row>
        <row r="90">
          <cell r="A90" t="str">
            <v>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v>
          </cell>
          <cell r="B90">
            <v>858754900</v>
          </cell>
        </row>
        <row r="91">
          <cell r="A91" t="str">
            <v>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v>
          </cell>
          <cell r="B91">
            <v>334181000</v>
          </cell>
        </row>
        <row r="92">
          <cell r="A92" t="str">
            <v>Субсидии бюджетам субъектов Российской Федерации на проведение комплексных кадастровых работ</v>
          </cell>
          <cell r="B92">
            <v>7368600</v>
          </cell>
        </row>
        <row r="93">
          <cell r="A93" t="str">
            <v>Субсидии бюджетам субъектов Российской Федерации на развитие сети учреждений культурно-досугового типа</v>
          </cell>
          <cell r="B93">
            <v>99405700</v>
          </cell>
        </row>
        <row r="94">
          <cell r="A94" t="str">
            <v>Субсидии бюджетам субъектов Российской Федерации на поддержку творческой деятельности и техническое оснащение детских и кукольных театров</v>
          </cell>
          <cell r="B94">
            <v>4446800</v>
          </cell>
        </row>
        <row r="95">
          <cell r="A95" t="str">
            <v>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v>
          </cell>
          <cell r="B95">
            <v>5384800</v>
          </cell>
        </row>
        <row r="96">
          <cell r="A96" t="str">
            <v>Субсидии бюджетам субъектов Российской Федерации на поддержку отрасли культуры</v>
          </cell>
          <cell r="B96">
            <v>44342900</v>
          </cell>
        </row>
        <row r="97">
          <cell r="A97" t="str">
            <v>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v>
          </cell>
          <cell r="B97">
            <v>141292100</v>
          </cell>
        </row>
        <row r="98">
          <cell r="A98" t="str">
            <v>Субсидии бюджетам субъектов Российской Федерации на обеспечение закупки авиационных работ в целях оказания медицинской помощи</v>
          </cell>
          <cell r="B98">
            <v>35948200</v>
          </cell>
        </row>
        <row r="99">
          <cell r="A99" t="str">
            <v>Субсидии бюджетам субъектов Российской Федерации на реализацию программ формирования современной городской среды</v>
          </cell>
          <cell r="B99">
            <v>398903000</v>
          </cell>
        </row>
        <row r="100">
          <cell r="A100" t="str">
            <v>Субсидии бюджетам субъектов Российской Федерации на обеспечение комплексного развития сельских территорий</v>
          </cell>
          <cell r="B100">
            <v>149397600</v>
          </cell>
        </row>
        <row r="101">
          <cell r="A101" t="str">
            <v>Субсидии бюджетам субъектов Российской Федерации на оснащение региональных и муниципальных театров</v>
          </cell>
          <cell r="B101">
            <v>19683400</v>
          </cell>
        </row>
        <row r="102">
          <cell r="A102" t="str">
            <v>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v>
          </cell>
          <cell r="B102">
            <v>129674400</v>
          </cell>
        </row>
        <row r="103">
          <cell r="A103" t="str">
            <v>Субсидии бюджетам субъектов Российской Федерации на техническое оснащение муниципальных музеев</v>
          </cell>
          <cell r="B103">
            <v>18425000</v>
          </cell>
        </row>
        <row r="104">
          <cell r="A104" t="str">
            <v>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v>
          </cell>
          <cell r="B104">
            <v>56330400</v>
          </cell>
        </row>
        <row r="105">
          <cell r="A105" t="str">
            <v>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v>
          </cell>
          <cell r="B105">
            <v>6200600</v>
          </cell>
        </row>
        <row r="106">
          <cell r="A106" t="str">
            <v>Субсидии бюджетам субъектов Российской Федерации на подготовку проектов межевания земельных участков и на проведение кадастровых работ</v>
          </cell>
          <cell r="B106">
            <v>42894800</v>
          </cell>
        </row>
        <row r="107">
          <cell r="A107" t="str">
            <v>Субсидии бюджетам субъектов Российской Федерации на реализацию мероприятий по модернизации школьных систем образования</v>
          </cell>
          <cell r="B107">
            <v>741940300</v>
          </cell>
        </row>
        <row r="108">
          <cell r="A108" t="str">
            <v>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v>
          </cell>
          <cell r="B108">
            <v>102663000</v>
          </cell>
        </row>
        <row r="109">
          <cell r="A109" t="str">
            <v>Субсидии бюджетам субъектов Российской Федерации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v>
          </cell>
          <cell r="B109">
            <v>164316200</v>
          </cell>
        </row>
        <row r="110">
          <cell r="A110" t="str">
            <v>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v>
          </cell>
          <cell r="B110">
            <v>24917300</v>
          </cell>
        </row>
        <row r="111">
          <cell r="A111" t="str">
            <v>Субсидия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v>
          </cell>
          <cell r="B111">
            <v>182700000</v>
          </cell>
        </row>
        <row r="112">
          <cell r="A112"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v>
          </cell>
          <cell r="B112">
            <v>702153700</v>
          </cell>
        </row>
        <row r="113">
          <cell r="A113" t="str">
            <v>Субвенции бюджетам субъектов Российской Федерации на осуществление первичного воинского учёта органами местного самоуправления поселений, муниципальных и городских округов</v>
          </cell>
          <cell r="B113">
            <v>33922200</v>
          </cell>
        </row>
        <row r="114">
          <cell r="A114" t="str">
            <v>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ell>
          <cell r="B114">
            <v>546200</v>
          </cell>
        </row>
        <row r="115">
          <cell r="A115" t="str">
            <v>Субвенции бюджетам субъектов Российской Федерации на осуществление отдельных полномочий в области водных отношений</v>
          </cell>
          <cell r="B115">
            <v>8195400</v>
          </cell>
        </row>
        <row r="116">
          <cell r="A116" t="str">
            <v>Субвенции бюджетам субъектов Российской Федерации на осуществление отдельных полномочий в области лесных отношений</v>
          </cell>
          <cell r="B116">
            <v>238150300</v>
          </cell>
        </row>
        <row r="117">
          <cell r="A117"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v>
          </cell>
          <cell r="B117">
            <v>5692900</v>
          </cell>
        </row>
        <row r="118">
          <cell r="A118"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v>
          </cell>
          <cell r="B118">
            <v>7203200</v>
          </cell>
        </row>
        <row r="119">
          <cell r="A119"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ell>
          <cell r="B119">
            <v>36543500</v>
          </cell>
        </row>
        <row r="120">
          <cell r="A120" t="str">
            <v>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«Почётный донор России»</v>
          </cell>
          <cell r="B120">
            <v>80938400</v>
          </cell>
        </row>
        <row r="121">
          <cell r="A121" t="str">
            <v>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v>
          </cell>
          <cell r="B121">
            <v>211000</v>
          </cell>
        </row>
        <row r="122">
          <cell r="A122" t="str">
            <v>Субвенции бюджетам субъектов Российской Федерации на оплату жилищно-коммунальных услуг отдельным категориям граждан</v>
          </cell>
          <cell r="B122">
            <v>1447784600</v>
          </cell>
        </row>
        <row r="123">
          <cell r="A123" t="str">
            <v>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v>
          </cell>
          <cell r="B123">
            <v>429877000</v>
          </cell>
        </row>
        <row r="124">
          <cell r="A124" t="str">
            <v>Субвенции бюджетам субъектов Российской Федерации на осуществление мер пожарной безопасности и тушение лесных пожаров</v>
          </cell>
          <cell r="B124">
            <v>38640100</v>
          </cell>
        </row>
        <row r="125">
          <cell r="A125" t="str">
            <v>Субвенции бюджетам субъектов Российской Федерации на увеличение площади лесовосстановления</v>
          </cell>
          <cell r="B125">
            <v>46853700</v>
          </cell>
        </row>
        <row r="126">
          <cell r="A126" t="str">
            <v>Субвенции бюджетам субъектов Российской Федерации на формирование запаса лесных семян для лесовосстановления</v>
          </cell>
          <cell r="B126">
            <v>4000</v>
          </cell>
        </row>
        <row r="127">
          <cell r="A127" t="str">
            <v>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v>
          </cell>
          <cell r="B127">
            <v>6111900</v>
          </cell>
        </row>
        <row r="128">
          <cell r="A128" t="str">
            <v>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v>
          </cell>
          <cell r="B128">
            <v>333236500</v>
          </cell>
        </row>
        <row r="129">
          <cell r="A129" t="str">
            <v>Единая субвенция бюджетам субъектов Российской Федерации и бюджету г. Байконура</v>
          </cell>
          <cell r="B129">
            <v>102414700</v>
          </cell>
        </row>
        <row r="130">
          <cell r="A130" t="str">
            <v>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v>
          </cell>
          <cell r="B130">
            <v>96115500</v>
          </cell>
        </row>
        <row r="131">
          <cell r="A131" t="str">
            <v>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v>
          </cell>
          <cell r="B131">
            <v>63759700</v>
          </cell>
        </row>
        <row r="132">
          <cell r="A132" t="str">
            <v>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v>
          </cell>
          <cell r="B132">
            <v>81404000</v>
          </cell>
        </row>
        <row r="133">
          <cell r="A133" t="str">
            <v>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v>
          </cell>
          <cell r="B133">
            <v>3423300</v>
          </cell>
        </row>
        <row r="134">
          <cell r="A134" t="str">
            <v>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v>
          </cell>
          <cell r="B134">
            <v>26620000</v>
          </cell>
        </row>
        <row r="135">
          <cell r="A135" t="str">
            <v>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v>
          </cell>
          <cell r="B135">
            <v>56153000</v>
          </cell>
        </row>
        <row r="136">
          <cell r="A136" t="str">
            <v>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v>
          </cell>
          <cell r="B136">
            <v>15922200</v>
          </cell>
        </row>
        <row r="137">
          <cell r="A137" t="str">
            <v>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v>
          </cell>
          <cell r="B137">
            <v>43270500</v>
          </cell>
        </row>
        <row r="138">
          <cell r="A138" t="str">
            <v>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ell>
          <cell r="B138">
            <v>961086900</v>
          </cell>
        </row>
        <row r="139">
          <cell r="A139" t="str">
            <v>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v>
          </cell>
          <cell r="B139">
            <v>100798300</v>
          </cell>
        </row>
        <row r="140">
          <cell r="A140" t="str">
            <v>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v>
          </cell>
          <cell r="B140">
            <v>112303800</v>
          </cell>
        </row>
        <row r="141">
          <cell r="A141" t="str">
            <v>Межбюджетные трансферты, передаваемые бюджетам субъектов Российской Федерации на развитие инфраструктуры дорожного хозяйства</v>
          </cell>
          <cell r="B141">
            <v>814707700</v>
          </cell>
        </row>
        <row r="142">
          <cell r="A142" t="str">
            <v>Межбюджетные трансферты, передаваемые бюджетам субъектов Российской Федерации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v>
          </cell>
          <cell r="B142">
            <v>51900</v>
          </cell>
        </row>
        <row r="143">
          <cell r="A143" t="str">
            <v>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v>
          </cell>
          <cell r="B143">
            <v>93466300</v>
          </cell>
        </row>
        <row r="144">
          <cell r="A144" t="str">
            <v>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ell>
          <cell r="B144">
            <v>295000000</v>
          </cell>
        </row>
        <row r="145">
          <cell r="A145" t="str">
            <v>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v>
          </cell>
          <cell r="B145">
            <v>6447300</v>
          </cell>
        </row>
        <row r="146">
          <cell r="A146" t="str">
            <v>Межбюджетные трансферты, передаваемые бюджетам субъектов Российской Федерации на создание виртуальных концертных залов</v>
          </cell>
          <cell r="B146">
            <v>2500000</v>
          </cell>
        </row>
        <row r="147">
          <cell r="A147" t="str">
            <v>Межбюджетные трансферты, передаваемые бюджетам субъектов Российской Федерации на создание модельных муниципальных библиотек</v>
          </cell>
          <cell r="B147">
            <v>30000000</v>
          </cell>
        </row>
        <row r="148">
          <cell r="A148" t="str">
            <v>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v>
          </cell>
          <cell r="B148">
            <v>333000</v>
          </cell>
        </row>
        <row r="149">
          <cell r="A149" t="str">
            <v>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v>
          </cell>
          <cell r="B149">
            <v>412983500</v>
          </cell>
        </row>
        <row r="150">
          <cell r="A150" t="str">
            <v>Межбюджетные трансферты, передаваемые бюджетам субъектов Российской Федерации, за счет средств резервного фонда Правительства Российской Федерации</v>
          </cell>
          <cell r="B150">
            <v>274276000</v>
          </cell>
        </row>
        <row r="151">
          <cell r="A151" t="str">
            <v>Прочие межбюджетные трансферты, передаваемые бюджетам субъектов Российской Федерации</v>
          </cell>
          <cell r="B151">
            <v>7697000</v>
          </cell>
        </row>
        <row r="152">
          <cell r="A152" t="str">
            <v>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v>
          </cell>
          <cell r="B152">
            <v>1715212123.8900001</v>
          </cell>
        </row>
        <row r="153">
          <cell r="A153" t="str">
            <v>Прочие безвозмездные поступления от государственных (муниципальных) организаций в бюджеты субъектов Российской Федерации</v>
          </cell>
          <cell r="B153">
            <v>40416188.350000001</v>
          </cell>
        </row>
        <row r="154">
          <cell r="A154" t="str">
            <v>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v>
          </cell>
          <cell r="B154">
            <v>174253608.46000001</v>
          </cell>
        </row>
        <row r="155">
          <cell r="A155" t="str">
            <v>ИТОГО ДОХОДОВ</v>
          </cell>
          <cell r="B155">
            <v>104206556011.5</v>
          </cell>
        </row>
      </sheetData>
      <sheetData sheetId="3"/>
      <sheetData sheetId="4"/>
      <sheetData sheetId="5"/>
      <sheetData sheetId="6">
        <row r="3">
          <cell r="A3" t="str">
            <v>НАЛОГОВЫЕ И НЕНАЛОГОВЫЕ ДОХОДЫ</v>
          </cell>
          <cell r="B3">
            <v>72886694287</v>
          </cell>
          <cell r="C3">
            <v>72886694.287</v>
          </cell>
        </row>
        <row r="4">
          <cell r="A4" t="str">
            <v>НАЛОГИ НА ПРИБЫЛЬ, ДОХОДЫ</v>
          </cell>
          <cell r="B4">
            <v>45166752492</v>
          </cell>
          <cell r="C4">
            <v>45166752.491999999</v>
          </cell>
        </row>
        <row r="5">
          <cell r="A5" t="str">
            <v>Налог на прибыль организаций</v>
          </cell>
          <cell r="B5">
            <v>20048172492</v>
          </cell>
          <cell r="C5">
            <v>20048172.491999999</v>
          </cell>
        </row>
        <row r="6">
          <cell r="A6" t="str">
            <v>Налог на доходы физических лиц</v>
          </cell>
          <cell r="B6">
            <v>25118580000</v>
          </cell>
          <cell r="C6">
            <v>25118580</v>
          </cell>
        </row>
        <row r="7">
          <cell r="A7" t="str">
            <v>НАЛОГИ НА ТОВАРЫ (РАБОТЫ, УСЛУГИ), РЕАЛИЗУЕМЫЕ НА ТЕРРИТОРИИ РОССИЙСКОЙ ФЕДЕРАЦИИ</v>
          </cell>
          <cell r="B7">
            <v>7853868110</v>
          </cell>
          <cell r="C7">
            <v>7853868.1100000003</v>
          </cell>
        </row>
        <row r="8">
          <cell r="A8" t="str">
            <v>Акцизы по подакцизным товарам (продукции), производимым на территории Российской Федерации</v>
          </cell>
          <cell r="B8">
            <v>7853868110</v>
          </cell>
          <cell r="C8">
            <v>7853868.1100000003</v>
          </cell>
        </row>
        <row r="9">
          <cell r="A9" t="str">
            <v>НАЛОГИ НА СОВОКУПНЫЙ ДОХОД</v>
          </cell>
          <cell r="B9">
            <v>9568090000</v>
          </cell>
          <cell r="C9">
            <v>9568090</v>
          </cell>
        </row>
        <row r="10">
          <cell r="A10" t="str">
            <v>Налог, взимаемый в связи с применением упрощённой системы налогообложения</v>
          </cell>
          <cell r="B10">
            <v>9441112000</v>
          </cell>
          <cell r="C10">
            <v>9441112</v>
          </cell>
        </row>
        <row r="11">
          <cell r="A11" t="str">
            <v>Налог на профессиональный доход</v>
          </cell>
          <cell r="B11">
            <v>126978000</v>
          </cell>
          <cell r="C11">
            <v>126978</v>
          </cell>
        </row>
        <row r="12">
          <cell r="A12" t="str">
            <v>НАЛОГИ НА ИМУЩЕСТВО</v>
          </cell>
          <cell r="B12">
            <v>8627522500</v>
          </cell>
          <cell r="C12">
            <v>8627522.5</v>
          </cell>
        </row>
        <row r="13">
          <cell r="A13" t="str">
            <v>Налог на имущество организаций</v>
          </cell>
          <cell r="B13">
            <v>6910306500</v>
          </cell>
          <cell r="C13">
            <v>6910306.5</v>
          </cell>
        </row>
        <row r="14">
          <cell r="A14" t="str">
            <v>Транспортный налог</v>
          </cell>
          <cell r="B14">
            <v>1715032000</v>
          </cell>
          <cell r="C14">
            <v>1715032</v>
          </cell>
        </row>
        <row r="15">
          <cell r="A15" t="str">
            <v>Налог на игорный бизнес</v>
          </cell>
          <cell r="B15">
            <v>2184000</v>
          </cell>
          <cell r="C15">
            <v>2184</v>
          </cell>
        </row>
        <row r="16">
          <cell r="A16" t="str">
            <v>НАЛОГИ, СБОРЫ И РЕГУЛЯРНЫЕ ПЛАТЕЖИ ЗА ПОЛЬЗОВАНИЕ ПРИРОДНЫМИ РЕСУРСАМИ</v>
          </cell>
          <cell r="B16">
            <v>4301000</v>
          </cell>
          <cell r="C16">
            <v>4301</v>
          </cell>
        </row>
        <row r="17">
          <cell r="A17" t="str">
            <v>Сбор за пользование объектами животного мира</v>
          </cell>
          <cell r="B17">
            <v>4208000</v>
          </cell>
          <cell r="C17">
            <v>4208</v>
          </cell>
        </row>
        <row r="18">
          <cell r="A18" t="str">
            <v>ГОСУДАРСТВЕННАЯ ПОШЛИНА</v>
          </cell>
          <cell r="B18">
            <v>171922870</v>
          </cell>
          <cell r="C18">
            <v>171922.87</v>
          </cell>
        </row>
        <row r="19">
          <cell r="A19" t="str">
            <v>ДОХОДЫ ОТ ИСПОЛЬЗОВАНИЯ ИМУЩЕСТВА, НАХОДЯЩЕГОСЯ В ГОСУДАРСТВЕННОЙ И МУНИЦИПАЛЬНОЙ СОБСТВЕННОСТИ</v>
          </cell>
          <cell r="B19">
            <v>26172425</v>
          </cell>
          <cell r="C19">
            <v>26172.424999999999</v>
          </cell>
        </row>
        <row r="20">
          <cell r="A20" t="str">
            <v>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v>
          </cell>
          <cell r="B20">
            <v>3675000</v>
          </cell>
          <cell r="C20">
            <v>3675</v>
          </cell>
        </row>
        <row r="21">
          <cell r="A21" t="str">
            <v>Проценты, полученные от предоставления бюджетных кредитов внутри страны за счёт средств бюджетов субъектов Российской Федерации</v>
          </cell>
          <cell r="B21">
            <v>5697425</v>
          </cell>
          <cell r="C21">
            <v>5697.4250000000002</v>
          </cell>
        </row>
        <row r="22">
          <cell r="A22" t="str">
            <v>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v>
          </cell>
          <cell r="B22">
            <v>8000000</v>
          </cell>
          <cell r="C22">
            <v>8000</v>
          </cell>
        </row>
        <row r="23">
          <cell r="A23" t="str">
            <v>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v>
          </cell>
          <cell r="B23">
            <v>2314000</v>
          </cell>
          <cell r="C23">
            <v>2314</v>
          </cell>
        </row>
        <row r="24">
          <cell r="A24" t="str">
            <v>Доходы от сдачи в аренду имущества, составляющего казну субъекта Российской Федерации (за исключением земельных участков)</v>
          </cell>
          <cell r="B24">
            <v>826000</v>
          </cell>
          <cell r="C24">
            <v>826</v>
          </cell>
        </row>
        <row r="25">
          <cell r="A25" t="str">
            <v>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v>
          </cell>
          <cell r="B25">
            <v>4000</v>
          </cell>
          <cell r="C25">
            <v>4</v>
          </cell>
        </row>
        <row r="26">
          <cell r="A26" t="str">
            <v>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v>
          </cell>
          <cell r="B26">
            <v>23000</v>
          </cell>
          <cell r="C26">
            <v>23</v>
          </cell>
        </row>
        <row r="27">
          <cell r="A27" t="str">
            <v>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v>
          </cell>
          <cell r="B27">
            <v>5498000</v>
          </cell>
          <cell r="C27">
            <v>5498</v>
          </cell>
        </row>
        <row r="28">
          <cell r="A28" t="str">
            <v>Доходы от эксплуатации и использования имущества автомобильных дорог, находящихся в собственности субъектов Российской Федерации</v>
          </cell>
          <cell r="B28">
            <v>1000</v>
          </cell>
          <cell r="C28">
            <v>1</v>
          </cell>
        </row>
        <row r="29">
          <cell r="A29" t="str">
            <v>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казённых)</v>
          </cell>
          <cell r="B29">
            <v>134000</v>
          </cell>
          <cell r="C29">
            <v>134</v>
          </cell>
        </row>
        <row r="30">
          <cell r="A30" t="str">
            <v>ПЛАТЕЖИ ПРИ ПОЛЬЗОВАНИИ ПРИРОДНЫМИ РЕСУРСАМИ</v>
          </cell>
          <cell r="B30">
            <v>341643300</v>
          </cell>
          <cell r="C30">
            <v>341643.3</v>
          </cell>
        </row>
        <row r="31">
          <cell r="A31" t="str">
            <v>Плата за негативное воздействие на окружающую среду</v>
          </cell>
          <cell r="B31">
            <v>60251000</v>
          </cell>
          <cell r="C31">
            <v>60251</v>
          </cell>
        </row>
        <row r="32">
          <cell r="A32" t="str">
            <v>Платежи при пользовании недрами</v>
          </cell>
          <cell r="B32">
            <v>8138000</v>
          </cell>
          <cell r="C32">
            <v>8138</v>
          </cell>
        </row>
        <row r="33">
          <cell r="A33" t="str">
            <v>Плата за использование лесов</v>
          </cell>
          <cell r="B33">
            <v>273254300</v>
          </cell>
          <cell r="C33">
            <v>273254.3</v>
          </cell>
        </row>
        <row r="34">
          <cell r="A34" t="str">
            <v>ДОХОДЫ ОТ ОКАЗАНИЯ ПЛАТНЫХ УСЛУГ (РАБОТ) И КОМПЕНСАЦИИ ЗАТРАТ ГОСУДАРСТВА</v>
          </cell>
          <cell r="B34">
            <v>86056240</v>
          </cell>
          <cell r="C34">
            <v>86056.24</v>
          </cell>
        </row>
        <row r="35">
          <cell r="A35" t="str">
            <v>ДОХОДЫ ОТ ПРОДАЖИ МАТЕРИАЛЬНЫХ И НЕМАТЕРИАЛЬНЫХ АКТИВОВ</v>
          </cell>
          <cell r="B35">
            <v>638050</v>
          </cell>
          <cell r="C35">
            <v>638.04999999999995</v>
          </cell>
        </row>
        <row r="36">
          <cell r="A36" t="str">
            <v>АДМИНИСТРАТИВНЫЕ ПЛАТЕЖИ И СБОРЫ</v>
          </cell>
          <cell r="B36">
            <v>332900</v>
          </cell>
          <cell r="C36">
            <v>332.9</v>
          </cell>
        </row>
        <row r="37">
          <cell r="A37" t="str">
            <v>ШТРАФЫ, САНКЦИИ, ВОЗМЕЩЕНИЕ УЩЕРБА</v>
          </cell>
          <cell r="B37">
            <v>1039377400</v>
          </cell>
          <cell r="C37">
            <v>1039377.4</v>
          </cell>
        </row>
        <row r="38">
          <cell r="A38" t="str">
            <v>ПРОЧИЕ НЕНАЛОГОВЫЕ ДОХОДЫ</v>
          </cell>
          <cell r="B38">
            <v>17000</v>
          </cell>
          <cell r="C38">
            <v>17</v>
          </cell>
        </row>
        <row r="39">
          <cell r="A39" t="str">
            <v>БЕЗВОЗМЕЗДНЫЕ ПОСТУПЛЕНИЯ</v>
          </cell>
          <cell r="B39">
            <v>30188717844.5</v>
          </cell>
          <cell r="C39">
            <v>30188717.844500002</v>
          </cell>
        </row>
        <row r="40">
          <cell r="A40" t="str">
            <v>Дотации бюджетам субъектов Российской Федерации на выравнивание бюджетной обеспеченности</v>
          </cell>
          <cell r="B40">
            <v>6305982300</v>
          </cell>
          <cell r="C40">
            <v>6305982.2999999998</v>
          </cell>
        </row>
        <row r="41">
          <cell r="A41" t="str">
            <v>Дотация на частичную компенсацию дополнительных расходов на повышение оплаты труда работников бюджетной сферы и иные цели</v>
          </cell>
          <cell r="B41">
            <v>2063175000</v>
          </cell>
          <cell r="C41">
            <v>2063175</v>
          </cell>
        </row>
        <row r="42">
          <cell r="A42" t="str">
            <v>Субсидии бюджетам субъектов Российской Федерации на стимулирование увеличения производства картофеля и овощей</v>
          </cell>
          <cell r="B42">
            <v>58433900</v>
          </cell>
          <cell r="C42">
            <v>58433.9</v>
          </cell>
        </row>
        <row r="43">
          <cell r="A43" t="str">
            <v>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v>
          </cell>
          <cell r="B43">
            <v>379153300</v>
          </cell>
          <cell r="C43">
            <v>379153.3</v>
          </cell>
        </row>
        <row r="44">
          <cell r="A44" t="str">
            <v>Субсидии бюджетам субъектов Российской Федерации на поддержку региональных проектов в сфере информационных технологий</v>
          </cell>
          <cell r="B44">
            <v>3530100</v>
          </cell>
          <cell r="C44">
            <v>3530.1</v>
          </cell>
        </row>
        <row r="45">
          <cell r="A45" t="str">
            <v>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v>
          </cell>
          <cell r="B45">
            <v>75344400</v>
          </cell>
          <cell r="C45">
            <v>75344.399999999994</v>
          </cell>
        </row>
        <row r="46">
          <cell r="A46" t="str">
            <v>Субсидии бюджетам субъектов Российской Федерации на подготовку управленческих кадров для организаций народного хозяйства Российской Федерации</v>
          </cell>
          <cell r="B46">
            <v>348900</v>
          </cell>
          <cell r="C46">
            <v>348.9</v>
          </cell>
        </row>
        <row r="47">
          <cell r="A47" t="str">
            <v>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ell>
          <cell r="B47">
            <v>5270500</v>
          </cell>
          <cell r="C47">
            <v>5270.5</v>
          </cell>
        </row>
        <row r="48">
          <cell r="A48" t="str">
            <v>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ell>
          <cell r="B48">
            <v>162927700</v>
          </cell>
          <cell r="C48">
            <v>162927.70000000001</v>
          </cell>
        </row>
        <row r="49">
          <cell r="A49" t="str">
            <v>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ребенком возраста трёх лет</v>
          </cell>
          <cell r="B49">
            <v>1115267400</v>
          </cell>
          <cell r="C49">
            <v>1115267.3999999999</v>
          </cell>
        </row>
        <row r="50">
          <cell r="A50" t="str">
            <v>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v>
          </cell>
          <cell r="B50">
            <v>340200</v>
          </cell>
          <cell r="C50">
            <v>340.2</v>
          </cell>
        </row>
        <row r="51">
          <cell r="A51" t="str">
            <v>Субсидии бюджетам субъектов Российской Федерации и бюджету города Байконура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ell>
          <cell r="B51">
            <v>9911600</v>
          </cell>
          <cell r="C51">
            <v>9911.6</v>
          </cell>
        </row>
        <row r="52">
          <cell r="A52"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v>
          </cell>
          <cell r="B52">
            <v>328904100</v>
          </cell>
          <cell r="C52">
            <v>328904.09999999998</v>
          </cell>
        </row>
        <row r="53">
          <cell r="A53" t="str">
            <v>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v>
          </cell>
          <cell r="B53">
            <v>68135400</v>
          </cell>
          <cell r="C53">
            <v>68135.399999999994</v>
          </cell>
        </row>
        <row r="54">
          <cell r="A54" t="str">
            <v>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v>
          </cell>
          <cell r="B54">
            <v>153000800</v>
          </cell>
          <cell r="C54">
            <v>153000.79999999999</v>
          </cell>
        </row>
        <row r="55">
          <cell r="A55" t="str">
            <v>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сёстрам фельдшерских и фельдшерско-акушерских пунктов),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v>
          </cell>
          <cell r="B55">
            <v>96390000</v>
          </cell>
          <cell r="C55">
            <v>96390</v>
          </cell>
        </row>
        <row r="56">
          <cell r="A56" t="str">
            <v>Субсидии бюджетам субъектов Российской Федерации на создание системы долговременного ухода за гражданами пожилого возраста и инвалидами</v>
          </cell>
          <cell r="B56">
            <v>78302800</v>
          </cell>
          <cell r="C56">
            <v>78302.8</v>
          </cell>
        </row>
        <row r="57">
          <cell r="A57" t="str">
            <v>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v>
          </cell>
          <cell r="B57">
            <v>23336100</v>
          </cell>
          <cell r="C57">
            <v>23336.1</v>
          </cell>
        </row>
        <row r="58">
          <cell r="A58" t="str">
            <v>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v>
          </cell>
          <cell r="B58">
            <v>116450600</v>
          </cell>
          <cell r="C58">
            <v>116450.6</v>
          </cell>
        </row>
        <row r="59">
          <cell r="A59" t="str">
            <v>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ell>
          <cell r="B59">
            <v>29463900</v>
          </cell>
          <cell r="C59">
            <v>29463.9</v>
          </cell>
        </row>
        <row r="60">
          <cell r="A60" t="str">
            <v>Субсидии бюджетам субъектов Российской Федерации на развитие паллиативной медицинской помощи</v>
          </cell>
          <cell r="B60">
            <v>39106100</v>
          </cell>
          <cell r="C60">
            <v>39106.1</v>
          </cell>
        </row>
        <row r="61">
          <cell r="A61" t="str">
            <v>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v>
          </cell>
          <cell r="B61">
            <v>28846100</v>
          </cell>
          <cell r="C61">
            <v>28846.1</v>
          </cell>
        </row>
        <row r="62">
          <cell r="A62" t="str">
            <v>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v>
          </cell>
          <cell r="B62">
            <v>127139600</v>
          </cell>
          <cell r="C62">
            <v>127139.6</v>
          </cell>
        </row>
        <row r="63">
          <cell r="A63" t="str">
            <v>Субсидии бюджетам субъектов Российской Федерации на оснащение объектов спортивной инфраструктуры спортивно-технологическим оборудованием</v>
          </cell>
          <cell r="B63">
            <v>10295300</v>
          </cell>
          <cell r="C63">
            <v>10295.299999999999</v>
          </cell>
        </row>
        <row r="64">
          <cell r="A64" t="str">
            <v>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v>
          </cell>
          <cell r="B64">
            <v>4946500</v>
          </cell>
          <cell r="C64">
            <v>4946.5</v>
          </cell>
        </row>
        <row r="65">
          <cell r="A65" t="str">
            <v>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v>
          </cell>
          <cell r="B65">
            <v>56140500</v>
          </cell>
          <cell r="C65">
            <v>56140.5</v>
          </cell>
        </row>
        <row r="66">
          <cell r="A66" t="str">
            <v>Субсидии бюджетам субъектов Российской Федерации на строительство и реконструкцию (модернизацию) объектов питьевого водоснабжения</v>
          </cell>
          <cell r="B66">
            <v>262149100</v>
          </cell>
          <cell r="C66">
            <v>262149.09999999998</v>
          </cell>
        </row>
        <row r="67">
          <cell r="A67" t="str">
            <v>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v>
          </cell>
          <cell r="B67">
            <v>83711200</v>
          </cell>
          <cell r="C67">
            <v>83711.199999999997</v>
          </cell>
        </row>
        <row r="68">
          <cell r="A68" t="str">
            <v>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v>
          </cell>
          <cell r="B68">
            <v>1197000</v>
          </cell>
          <cell r="C68">
            <v>1197</v>
          </cell>
        </row>
        <row r="69">
          <cell r="A69" t="str">
            <v>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v>
          </cell>
          <cell r="B69">
            <v>2430000</v>
          </cell>
          <cell r="C69">
            <v>2430</v>
          </cell>
        </row>
        <row r="70">
          <cell r="A70" t="str">
            <v>Субсидии бюджетам субъектов Российской Федерации на государственную поддержку стимулирования увеличения производства масличных культур</v>
          </cell>
          <cell r="B70">
            <v>6810900</v>
          </cell>
          <cell r="C70">
            <v>6810.9</v>
          </cell>
        </row>
        <row r="71">
          <cell r="A71" t="str">
            <v>Субсидии бюджетам субъектов Российской Федерации на развитие заправочной инфраструктуры компримированного природного газа</v>
          </cell>
          <cell r="B71">
            <v>58320000</v>
          </cell>
          <cell r="C71">
            <v>58320</v>
          </cell>
        </row>
        <row r="72">
          <cell r="A72" t="str">
            <v>Субсидии бюджетам субъектов Российской Федерации на повышение эффективности службы занятости</v>
          </cell>
          <cell r="B72">
            <v>158750300</v>
          </cell>
          <cell r="C72">
            <v>158750.29999999999</v>
          </cell>
        </row>
        <row r="73">
          <cell r="A73" t="str">
            <v>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ell>
          <cell r="B73">
            <v>2573600</v>
          </cell>
          <cell r="C73">
            <v>2573.6</v>
          </cell>
        </row>
        <row r="74">
          <cell r="A74" t="str">
            <v>Субсидии бюджетам субъектов Российской Федерации на осуществление ежемесячных выплат на детей в возрасте от трёх до семи лет включительно</v>
          </cell>
          <cell r="B74">
            <v>1593819400</v>
          </cell>
          <cell r="C74">
            <v>1593819.4</v>
          </cell>
        </row>
        <row r="75">
          <cell r="A75" t="str">
            <v>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ell>
          <cell r="B75">
            <v>782665600</v>
          </cell>
          <cell r="C75">
            <v>782665.6</v>
          </cell>
        </row>
        <row r="76">
          <cell r="A76" t="str">
            <v>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v>
          </cell>
          <cell r="B76">
            <v>522515200</v>
          </cell>
          <cell r="C76">
            <v>522515.20000000001</v>
          </cell>
        </row>
        <row r="77">
          <cell r="A77" t="str">
            <v>Субсидии бюджетам субъектов Российской Федерации на развитие сельского туризма</v>
          </cell>
          <cell r="B77">
            <v>2430000</v>
          </cell>
          <cell r="C77">
            <v>2430</v>
          </cell>
        </row>
        <row r="78">
          <cell r="A78" t="str">
            <v>Субсидии бюджетам субъектов Российской Федерации на создание школ креативных индустрий</v>
          </cell>
          <cell r="B78">
            <v>35740323.799999997</v>
          </cell>
          <cell r="C78">
            <v>35740.323799999998</v>
          </cell>
        </row>
        <row r="79">
          <cell r="A79" t="str">
            <v>Субсидии бюджетам субъектов Российской Федерации на реализацию региональных проектов модернизации первичного звена здравоохранения</v>
          </cell>
          <cell r="B79">
            <v>995106200</v>
          </cell>
          <cell r="C79">
            <v>995106.2</v>
          </cell>
        </row>
        <row r="80">
          <cell r="A80" t="str">
            <v>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v>
          </cell>
          <cell r="B80">
            <v>25888400</v>
          </cell>
          <cell r="C80">
            <v>25888.400000000001</v>
          </cell>
        </row>
        <row r="81">
          <cell r="A81" t="str">
            <v>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v>
          </cell>
          <cell r="B81">
            <v>1159451700</v>
          </cell>
          <cell r="C81">
            <v>1159451.7</v>
          </cell>
        </row>
        <row r="82">
          <cell r="A82" t="str">
            <v>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v>
          </cell>
          <cell r="B82">
            <v>26401800</v>
          </cell>
          <cell r="C82">
            <v>26401.8</v>
          </cell>
        </row>
        <row r="83">
          <cell r="A83" t="str">
            <v>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v>
          </cell>
          <cell r="B83">
            <v>374657500</v>
          </cell>
          <cell r="C83">
            <v>374657.5</v>
          </cell>
        </row>
        <row r="84">
          <cell r="A84" t="str">
            <v>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v>
          </cell>
          <cell r="B84">
            <v>5464500</v>
          </cell>
          <cell r="C84">
            <v>5464.5</v>
          </cell>
        </row>
        <row r="85">
          <cell r="A85" t="str">
            <v>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v>
          </cell>
          <cell r="B85">
            <v>3215700</v>
          </cell>
          <cell r="C85">
            <v>3215.7</v>
          </cell>
        </row>
        <row r="86">
          <cell r="A86" t="str">
            <v>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v>
          </cell>
          <cell r="B86">
            <v>19249300</v>
          </cell>
          <cell r="C86">
            <v>19249.3</v>
          </cell>
        </row>
        <row r="87">
          <cell r="A87" t="str">
            <v>Субсидии бюджетам субъектов Российской Федерации на создание системы поддержки фермеров и развитие сельской кооперации</v>
          </cell>
          <cell r="B87">
            <v>202827000</v>
          </cell>
          <cell r="C87">
            <v>202827</v>
          </cell>
        </row>
        <row r="88">
          <cell r="A88" t="str">
            <v>Субсидии бюджетам субъектов Российской Федерации на реализацию мероприятий по обеспечению жильём молодых семей</v>
          </cell>
          <cell r="B88">
            <v>26387000</v>
          </cell>
          <cell r="C88">
            <v>26387</v>
          </cell>
        </row>
        <row r="89">
          <cell r="A89" t="str">
            <v>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v>
          </cell>
          <cell r="B89">
            <v>858754900</v>
          </cell>
          <cell r="C89">
            <v>858754.9</v>
          </cell>
        </row>
        <row r="90">
          <cell r="A90" t="str">
            <v>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v>
          </cell>
          <cell r="B90">
            <v>334181000</v>
          </cell>
          <cell r="C90">
            <v>334181</v>
          </cell>
        </row>
        <row r="91">
          <cell r="A91" t="str">
            <v>Субсидии бюджетам субъектов Российской Федерации на проведение комплексных кадастровых работ</v>
          </cell>
          <cell r="B91">
            <v>7368600</v>
          </cell>
          <cell r="C91">
            <v>7368.6</v>
          </cell>
        </row>
        <row r="92">
          <cell r="A92" t="str">
            <v>Субсидии бюджетам субъектов Российской Федерации на развитие сети учреждений культурно-досугового типа</v>
          </cell>
          <cell r="B92">
            <v>99405700</v>
          </cell>
          <cell r="C92">
            <v>99405.7</v>
          </cell>
        </row>
        <row r="93">
          <cell r="A93" t="str">
            <v>Субсидии бюджетам субъектов Российской Федерации на поддержку творческой деятельности и техническое оснащение детских и кукольных театров</v>
          </cell>
          <cell r="B93">
            <v>4446800</v>
          </cell>
          <cell r="C93">
            <v>4446.8</v>
          </cell>
        </row>
        <row r="94">
          <cell r="A94" t="str">
            <v>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v>
          </cell>
          <cell r="B94">
            <v>5384800</v>
          </cell>
          <cell r="C94">
            <v>5384.8</v>
          </cell>
        </row>
        <row r="95">
          <cell r="A95" t="str">
            <v>Субсидии бюджетам субъектов Российской Федерации на поддержку отрасли культуры</v>
          </cell>
          <cell r="B95">
            <v>44342900</v>
          </cell>
          <cell r="C95">
            <v>44342.9</v>
          </cell>
        </row>
        <row r="96">
          <cell r="A96" t="str">
            <v>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v>
          </cell>
          <cell r="B96">
            <v>141292100</v>
          </cell>
          <cell r="C96">
            <v>141292.1</v>
          </cell>
        </row>
        <row r="97">
          <cell r="A97" t="str">
            <v>Субсидии бюджетам субъектов Российской Федерации на обеспечение закупки авиационных работ в целях оказания медицинской помощи</v>
          </cell>
          <cell r="B97">
            <v>35948200</v>
          </cell>
          <cell r="C97">
            <v>35948.199999999997</v>
          </cell>
        </row>
        <row r="98">
          <cell r="A98" t="str">
            <v>Субсидии бюджетам субъектов Российской Федерации на реализацию программ формирования современной городской среды</v>
          </cell>
          <cell r="B98">
            <v>398903000</v>
          </cell>
          <cell r="C98">
            <v>398903</v>
          </cell>
        </row>
        <row r="99">
          <cell r="A99" t="str">
            <v>Субсидии бюджетам субъектов Российской Федерации на обеспечение комплексного развития сельских территорий</v>
          </cell>
          <cell r="B99">
            <v>149397600</v>
          </cell>
          <cell r="C99">
            <v>149397.6</v>
          </cell>
        </row>
        <row r="100">
          <cell r="A100" t="str">
            <v>Субсидии бюджетам субъектов Российской Федерации на оснащение региональных и муниципальных театров</v>
          </cell>
          <cell r="B100">
            <v>19683400</v>
          </cell>
          <cell r="C100">
            <v>19683.400000000001</v>
          </cell>
        </row>
        <row r="101">
          <cell r="A101" t="str">
            <v>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v>
          </cell>
          <cell r="B101">
            <v>162098000</v>
          </cell>
          <cell r="C101">
            <v>162098</v>
          </cell>
        </row>
        <row r="102">
          <cell r="A102" t="str">
            <v>Субсидии бюджетам субъектов Российской Федерации на техническое оснащение муниципальных музеев</v>
          </cell>
          <cell r="B102">
            <v>18425000</v>
          </cell>
          <cell r="C102">
            <v>18425</v>
          </cell>
        </row>
        <row r="103">
          <cell r="A103" t="str">
            <v>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v>
          </cell>
          <cell r="B103">
            <v>56330400</v>
          </cell>
          <cell r="C103">
            <v>56330.400000000001</v>
          </cell>
        </row>
        <row r="104">
          <cell r="A104" t="str">
            <v>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v>
          </cell>
          <cell r="B104">
            <v>6200600</v>
          </cell>
          <cell r="C104">
            <v>6200.6</v>
          </cell>
        </row>
        <row r="105">
          <cell r="A105" t="str">
            <v>Субсидии бюджетам субъектов Российской Федерации на подготовку проектов межевания земельных участков и на проведение кадастровых работ</v>
          </cell>
          <cell r="B105">
            <v>42894800</v>
          </cell>
          <cell r="C105">
            <v>42894.8</v>
          </cell>
        </row>
        <row r="106">
          <cell r="A106" t="str">
            <v>Субсидии бюджетам субъектов Российской Федерации на реализацию мероприятий по модернизации школьных систем образования</v>
          </cell>
          <cell r="B106">
            <v>741940300</v>
          </cell>
          <cell r="C106">
            <v>741940.3</v>
          </cell>
        </row>
        <row r="107">
          <cell r="A107" t="str">
            <v>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v>
          </cell>
          <cell r="B107">
            <v>102663000</v>
          </cell>
          <cell r="C107">
            <v>102663</v>
          </cell>
        </row>
        <row r="108">
          <cell r="A108" t="str">
            <v>Субсидии бюджетам субъектов Российской Федерации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v>
          </cell>
          <cell r="B108">
            <v>164316200</v>
          </cell>
          <cell r="C108">
            <v>164316.20000000001</v>
          </cell>
        </row>
        <row r="109">
          <cell r="A109" t="str">
            <v>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v>
          </cell>
          <cell r="B109">
            <v>24917300</v>
          </cell>
          <cell r="C109">
            <v>24917.3</v>
          </cell>
        </row>
        <row r="110">
          <cell r="A110" t="str">
            <v>Субсидия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v>
          </cell>
          <cell r="B110">
            <v>182700000</v>
          </cell>
          <cell r="C110">
            <v>182700</v>
          </cell>
        </row>
        <row r="111">
          <cell r="A111"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v>
          </cell>
          <cell r="B111">
            <v>702153700</v>
          </cell>
          <cell r="C111">
            <v>702153.7</v>
          </cell>
        </row>
        <row r="112">
          <cell r="A112" t="str">
            <v>Субвенции бюджетам субъектов Российской Федерации на осуществление первичного воинского учёта органами местного самоуправления поселений, муниципальных и городских округов</v>
          </cell>
          <cell r="B112">
            <v>33922200</v>
          </cell>
          <cell r="C112">
            <v>33922.199999999997</v>
          </cell>
        </row>
        <row r="113">
          <cell r="A113" t="str">
            <v>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ell>
          <cell r="B113">
            <v>335400</v>
          </cell>
          <cell r="C113">
            <v>335.4</v>
          </cell>
        </row>
        <row r="114">
          <cell r="A114" t="str">
            <v>Субвенции бюджетам субъектов Российской Федерации на осуществление отдельных полномочий в области водных отношений</v>
          </cell>
          <cell r="B114">
            <v>8195400</v>
          </cell>
          <cell r="C114">
            <v>8195.4</v>
          </cell>
        </row>
        <row r="115">
          <cell r="A115" t="str">
            <v>Субвенции бюджетам субъектов Российской Федерации на осуществление отдельных полномочий в области лесных отношений</v>
          </cell>
          <cell r="B115">
            <v>238150300</v>
          </cell>
          <cell r="C115">
            <v>238150.3</v>
          </cell>
        </row>
        <row r="116">
          <cell r="A116"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v>
          </cell>
          <cell r="B116">
            <v>5692900</v>
          </cell>
          <cell r="C116">
            <v>5692.9</v>
          </cell>
        </row>
        <row r="117">
          <cell r="A117"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v>
          </cell>
          <cell r="B117">
            <v>7203200</v>
          </cell>
          <cell r="C117">
            <v>7203.2</v>
          </cell>
        </row>
        <row r="118">
          <cell r="A118"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ell>
          <cell r="B118">
            <v>36543500</v>
          </cell>
          <cell r="C118">
            <v>36543.5</v>
          </cell>
        </row>
        <row r="119">
          <cell r="A119" t="str">
            <v>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«Почётный донор России»</v>
          </cell>
          <cell r="B119">
            <v>80938400</v>
          </cell>
          <cell r="C119">
            <v>80938.399999999994</v>
          </cell>
        </row>
        <row r="120">
          <cell r="A120" t="str">
            <v>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v>
          </cell>
          <cell r="B120">
            <v>211000</v>
          </cell>
          <cell r="C120">
            <v>211</v>
          </cell>
        </row>
        <row r="121">
          <cell r="A121" t="str">
            <v>Субвенции бюджетам субъектов Российской Федерации на оплату жилищно-коммунальных услуг отдельным категориям граждан</v>
          </cell>
          <cell r="B121">
            <v>1091027900</v>
          </cell>
          <cell r="C121">
            <v>1091027.8999999999</v>
          </cell>
        </row>
        <row r="122">
          <cell r="A122" t="str">
            <v>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v>
          </cell>
          <cell r="B122">
            <v>659877000</v>
          </cell>
          <cell r="C122">
            <v>659877</v>
          </cell>
        </row>
        <row r="123">
          <cell r="A123" t="str">
            <v>Субвенции бюджетам субъектов Российской Федерации на осуществление мер пожарной безопасности и тушение лесных пожаров</v>
          </cell>
          <cell r="B123">
            <v>38640100</v>
          </cell>
          <cell r="C123">
            <v>38640.1</v>
          </cell>
        </row>
        <row r="124">
          <cell r="A124" t="str">
            <v>Субвенции бюджетам субъектов Российской Федерации на увеличение площади лесовосстановления</v>
          </cell>
          <cell r="B124">
            <v>46853700</v>
          </cell>
          <cell r="C124">
            <v>46853.7</v>
          </cell>
        </row>
        <row r="125">
          <cell r="A125" t="str">
            <v>Субвенции бюджетам субъектов Российской Федерации на формирование запаса лесных семян для лесовосстановления</v>
          </cell>
          <cell r="B125">
            <v>4000</v>
          </cell>
          <cell r="C125">
            <v>4</v>
          </cell>
        </row>
        <row r="126">
          <cell r="A126" t="str">
            <v>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v>
          </cell>
          <cell r="B126">
            <v>6111900</v>
          </cell>
          <cell r="C126">
            <v>6111.9</v>
          </cell>
        </row>
        <row r="127">
          <cell r="A127" t="str">
            <v>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v>
          </cell>
          <cell r="B127">
            <v>323126600</v>
          </cell>
          <cell r="C127">
            <v>323126.59999999998</v>
          </cell>
        </row>
        <row r="128">
          <cell r="A128" t="str">
            <v>Единая субвенция бюджетам субъектов Российской Федерации и бюджету г. Байконура</v>
          </cell>
          <cell r="B128">
            <v>102414700</v>
          </cell>
          <cell r="C128">
            <v>102414.7</v>
          </cell>
        </row>
        <row r="129">
          <cell r="A129" t="str">
            <v>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v>
          </cell>
          <cell r="B129">
            <v>96115500</v>
          </cell>
          <cell r="C129">
            <v>96115.5</v>
          </cell>
        </row>
        <row r="130">
          <cell r="A130" t="str">
            <v>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v>
          </cell>
          <cell r="B130">
            <v>63759700</v>
          </cell>
          <cell r="C130">
            <v>63759.7</v>
          </cell>
        </row>
        <row r="131">
          <cell r="A131" t="str">
            <v>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v>
          </cell>
          <cell r="B131">
            <v>81404000</v>
          </cell>
          <cell r="C131">
            <v>81404</v>
          </cell>
        </row>
        <row r="132">
          <cell r="A132" t="str">
            <v>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v>
          </cell>
          <cell r="B132">
            <v>3423300</v>
          </cell>
          <cell r="C132">
            <v>3423.3</v>
          </cell>
        </row>
        <row r="133">
          <cell r="A133" t="str">
            <v>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v>
          </cell>
          <cell r="B133">
            <v>26620000</v>
          </cell>
          <cell r="C133">
            <v>26620</v>
          </cell>
        </row>
        <row r="134">
          <cell r="A134" t="str">
            <v>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v>
          </cell>
          <cell r="B134">
            <v>17695300</v>
          </cell>
          <cell r="C134">
            <v>17695.3</v>
          </cell>
        </row>
        <row r="135">
          <cell r="A135" t="str">
            <v>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v>
          </cell>
          <cell r="B135">
            <v>244730100</v>
          </cell>
          <cell r="C135">
            <v>244730.1</v>
          </cell>
        </row>
        <row r="136">
          <cell r="A136" t="str">
            <v>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v>
          </cell>
          <cell r="B136">
            <v>72117500</v>
          </cell>
          <cell r="C136">
            <v>72117.5</v>
          </cell>
        </row>
        <row r="137">
          <cell r="A137" t="str">
            <v>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ell>
          <cell r="B137">
            <v>961086900</v>
          </cell>
          <cell r="C137">
            <v>961086.9</v>
          </cell>
        </row>
        <row r="138">
          <cell r="A138" t="str">
            <v>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v>
          </cell>
          <cell r="B138">
            <v>100798300</v>
          </cell>
          <cell r="C138">
            <v>100798.3</v>
          </cell>
        </row>
        <row r="139">
          <cell r="A139" t="str">
            <v>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v>
          </cell>
          <cell r="B139">
            <v>112303800</v>
          </cell>
          <cell r="C139">
            <v>112303.8</v>
          </cell>
        </row>
        <row r="140">
          <cell r="A140" t="str">
            <v>Межбюджетные трансферты, передаваемые бюджетам субъектов Российской Федерации на развитие инфраструктуры дорожного хозяйства</v>
          </cell>
          <cell r="B140">
            <v>814707700</v>
          </cell>
          <cell r="C140">
            <v>814707.7</v>
          </cell>
        </row>
        <row r="141">
          <cell r="A141" t="str">
            <v>Межбюджетные трансферты, передаваемые бюджетам субъектов Российской Федерации в целях финансового обеспечения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v>
          </cell>
          <cell r="B141">
            <v>51900</v>
          </cell>
          <cell r="C141">
            <v>51.9</v>
          </cell>
        </row>
        <row r="142">
          <cell r="A142" t="str">
            <v>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v>
          </cell>
          <cell r="B142">
            <v>88999800</v>
          </cell>
          <cell r="C142">
            <v>88999.8</v>
          </cell>
        </row>
        <row r="143">
          <cell r="A143" t="str">
            <v>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ell>
          <cell r="B143">
            <v>295000000</v>
          </cell>
          <cell r="C143">
            <v>295000</v>
          </cell>
        </row>
        <row r="144">
          <cell r="A144" t="str">
            <v>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v>
          </cell>
          <cell r="B144">
            <v>6447300</v>
          </cell>
          <cell r="C144">
            <v>6447.3</v>
          </cell>
        </row>
        <row r="145">
          <cell r="A145" t="str">
            <v>Межбюджетные трансферты, передаваемые бюджетам субъектов Российской Федерации на создание виртуальных концертных залов</v>
          </cell>
          <cell r="B145">
            <v>2500000</v>
          </cell>
          <cell r="C145">
            <v>2500</v>
          </cell>
        </row>
        <row r="146">
          <cell r="A146" t="str">
            <v>Межбюджетные трансферты, передаваемые бюджетам субъектов Российской Федерации на создание модельных муниципальных библиотек</v>
          </cell>
          <cell r="B146">
            <v>30000000</v>
          </cell>
          <cell r="C146">
            <v>30000</v>
          </cell>
        </row>
        <row r="147">
          <cell r="A147" t="str">
            <v>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v>
          </cell>
          <cell r="B147">
            <v>333000</v>
          </cell>
          <cell r="C147">
            <v>333</v>
          </cell>
        </row>
        <row r="148">
          <cell r="A148" t="str">
            <v>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v>
          </cell>
          <cell r="B148">
            <v>412983500</v>
          </cell>
          <cell r="C148">
            <v>412983.5</v>
          </cell>
        </row>
        <row r="149">
          <cell r="A149" t="str">
            <v>Межбюджетные трансферты, передаваемые бюджетам субъектов Российской Федерации, за счет средств резервного фонда Правительства Российской Федерации</v>
          </cell>
          <cell r="B149">
            <v>152857000</v>
          </cell>
          <cell r="C149">
            <v>152857</v>
          </cell>
        </row>
        <row r="150">
          <cell r="A150" t="str">
            <v>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v>
          </cell>
          <cell r="B150">
            <v>1715212123.8900001</v>
          </cell>
          <cell r="C150">
            <v>1715212.1238900002</v>
          </cell>
        </row>
        <row r="151">
          <cell r="A151" t="str">
            <v>Прочие безвозмездные поступления от государственных (муниципальных) организаций в бюджеты субъектов Российской Федерации</v>
          </cell>
          <cell r="B151">
            <v>40416188.350000001</v>
          </cell>
          <cell r="C151">
            <v>40416.188350000004</v>
          </cell>
        </row>
        <row r="152">
          <cell r="A152" t="str">
            <v>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v>
          </cell>
          <cell r="B152">
            <v>174253608.46000001</v>
          </cell>
          <cell r="C152">
            <v>174253.60846000002</v>
          </cell>
        </row>
        <row r="153">
          <cell r="A153" t="str">
            <v>ИТОГО ДОХОДОВ</v>
          </cell>
          <cell r="B153">
            <v>103075412131.5</v>
          </cell>
          <cell r="C153">
            <v>103075412.13150001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A3DFE0B866011CE82705471AE357C58ADEA81ED693F679E77A2AE5B178ED5A3BB283647976EF02A610786BC829p60DJ" TargetMode="External"/><Relationship Id="rId7" Type="http://schemas.openxmlformats.org/officeDocument/2006/relationships/printerSettings" Target="../printerSettings/printerSettings1.bin"/><Relationship Id="rId2" Type="http://schemas.openxmlformats.org/officeDocument/2006/relationships/hyperlink" Target="consultantplus://offline/ref=A3DFE0B866011CE82705471AE357C58ADEA816DE9DF479E77A2AE5B178ED5A3BA0833C7577EC1CA5136D3D996F3B830342BA749E6BA25AB2p20AJ" TargetMode="External"/><Relationship Id="rId1" Type="http://schemas.openxmlformats.org/officeDocument/2006/relationships/hyperlink" Target="consultantplus://offline/ref=A3DFE0B866011CE82705471AE357C58ADEAB16DD9DFF79E77A2AE5B178ED5A3BA0833C7577EC1CA61A6D3D996F3B830342BA749E6BA25AB2p20AJ" TargetMode="External"/><Relationship Id="rId6" Type="http://schemas.openxmlformats.org/officeDocument/2006/relationships/hyperlink" Target="consultantplus://offline/ref=A3DFE0B866011CE82705471AE357C58ADEA915DF97FF79E77A2AE5B178ED5A3BB283647976EF02A610786BC829p60DJ" TargetMode="External"/><Relationship Id="rId5" Type="http://schemas.openxmlformats.org/officeDocument/2006/relationships/hyperlink" Target="consultantplus://offline/ref=A3DFE0B866011CE82705471AE357C58AD9A31EDE94F379E77A2AE5B178ED5A3BB283647976EF02A610786BC829p60DJ" TargetMode="External"/><Relationship Id="rId4" Type="http://schemas.openxmlformats.org/officeDocument/2006/relationships/hyperlink" Target="consultantplus://offline/ref=A3DFE0B866011CE82705471AE357C58ADEA812D79CF179E77A2AE5B178ED5A3BB283647976EF02A610786BC829p60D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O241"/>
  <sheetViews>
    <sheetView tabSelected="1" topLeftCell="B1" zoomScale="90" zoomScaleNormal="90" workbookViewId="0">
      <selection activeCell="O7" sqref="O7"/>
    </sheetView>
  </sheetViews>
  <sheetFormatPr defaultColWidth="80.7109375" defaultRowHeight="15.75" x14ac:dyDescent="0.25"/>
  <cols>
    <col min="1" max="1" width="24.28515625" style="7" hidden="1" customWidth="1"/>
    <col min="2" max="2" width="71" style="8" customWidth="1"/>
    <col min="3" max="3" width="20.7109375" style="7" customWidth="1"/>
    <col min="4" max="4" width="18.5703125" style="9" hidden="1" customWidth="1"/>
    <col min="5" max="6" width="20.7109375" style="9" hidden="1" customWidth="1"/>
    <col min="7" max="7" width="21.140625" style="9" hidden="1" customWidth="1"/>
    <col min="8" max="8" width="21.140625" style="7" customWidth="1"/>
    <col min="9" max="9" width="21.140625" style="9" hidden="1" customWidth="1"/>
    <col min="10" max="11" width="21.140625" style="9" customWidth="1"/>
    <col min="12" max="12" width="23.5703125" style="9" hidden="1" customWidth="1"/>
    <col min="13" max="13" width="15.42578125" style="62" customWidth="1"/>
    <col min="14" max="14" width="13.5703125" style="7" hidden="1" customWidth="1"/>
    <col min="15" max="16384" width="80.7109375" style="7"/>
  </cols>
  <sheetData>
    <row r="1" spans="1:14" s="4" customFormat="1" ht="44.25" customHeight="1" x14ac:dyDescent="0.25">
      <c r="A1" s="1"/>
      <c r="B1" s="1"/>
      <c r="C1" s="2"/>
      <c r="D1" s="3"/>
      <c r="E1" s="3"/>
      <c r="F1" s="3"/>
      <c r="I1" s="5"/>
      <c r="J1" s="6"/>
      <c r="K1" s="64" t="s">
        <v>0</v>
      </c>
      <c r="L1" s="65"/>
      <c r="M1" s="64"/>
    </row>
    <row r="2" spans="1:14" s="4" customFormat="1" ht="18.75" customHeight="1" x14ac:dyDescent="0.3">
      <c r="A2" s="1"/>
      <c r="B2" s="66" t="s">
        <v>1</v>
      </c>
      <c r="C2" s="66"/>
      <c r="D2" s="66"/>
      <c r="E2" s="66"/>
      <c r="F2" s="66"/>
      <c r="G2" s="66"/>
      <c r="H2" s="66"/>
      <c r="I2" s="66"/>
      <c r="J2" s="66"/>
      <c r="K2" s="66"/>
      <c r="L2" s="66"/>
      <c r="M2" s="66"/>
    </row>
    <row r="3" spans="1:14" ht="24.75" customHeight="1" x14ac:dyDescent="0.25">
      <c r="G3" s="67" t="s">
        <v>2</v>
      </c>
      <c r="H3" s="67"/>
      <c r="I3" s="68"/>
      <c r="J3" s="67"/>
      <c r="K3" s="67"/>
      <c r="L3" s="68"/>
      <c r="M3" s="67"/>
    </row>
    <row r="4" spans="1:14" ht="108.75" customHeight="1" x14ac:dyDescent="0.25">
      <c r="A4" s="10" t="s">
        <v>3</v>
      </c>
      <c r="B4" s="10" t="s">
        <v>4</v>
      </c>
      <c r="C4" s="11" t="s">
        <v>5</v>
      </c>
      <c r="D4" s="11" t="s">
        <v>6</v>
      </c>
      <c r="E4" s="11" t="s">
        <v>7</v>
      </c>
      <c r="F4" s="11" t="s">
        <v>8</v>
      </c>
      <c r="G4" s="11" t="s">
        <v>9</v>
      </c>
      <c r="H4" s="11" t="s">
        <v>10</v>
      </c>
      <c r="I4" s="11" t="s">
        <v>11</v>
      </c>
      <c r="J4" s="11" t="s">
        <v>480</v>
      </c>
      <c r="K4" s="11" t="s">
        <v>479</v>
      </c>
      <c r="L4" s="11" t="s">
        <v>12</v>
      </c>
      <c r="M4" s="12" t="s">
        <v>13</v>
      </c>
    </row>
    <row r="5" spans="1:14" x14ac:dyDescent="0.25">
      <c r="B5" s="13"/>
      <c r="C5" s="14">
        <v>1</v>
      </c>
      <c r="D5" s="14">
        <v>2</v>
      </c>
      <c r="E5" s="14" t="s">
        <v>14</v>
      </c>
      <c r="F5" s="14">
        <v>4</v>
      </c>
      <c r="G5" s="14">
        <v>2</v>
      </c>
      <c r="H5" s="14">
        <v>2</v>
      </c>
      <c r="I5" s="14"/>
      <c r="J5" s="14">
        <v>3</v>
      </c>
      <c r="K5" s="14">
        <v>4</v>
      </c>
      <c r="L5" s="14"/>
      <c r="M5" s="15">
        <v>5</v>
      </c>
    </row>
    <row r="6" spans="1:14" x14ac:dyDescent="0.25">
      <c r="A6" s="16" t="s">
        <v>15</v>
      </c>
      <c r="B6" s="17" t="s">
        <v>16</v>
      </c>
      <c r="C6" s="18">
        <v>70295331.245000005</v>
      </c>
      <c r="D6" s="19"/>
      <c r="E6" s="18">
        <f t="shared" ref="E6:E37" si="0">C6+D6</f>
        <v>70295331.245000005</v>
      </c>
      <c r="F6" s="18">
        <v>2591363.0419999957</v>
      </c>
      <c r="G6" s="18">
        <v>72886694.287</v>
      </c>
      <c r="H6" s="18">
        <v>72886694.287</v>
      </c>
      <c r="I6" s="18">
        <f>VLOOKUP(B6,[1]Лист3!$A$3:$C$153,2,0)</f>
        <v>72886694287</v>
      </c>
      <c r="J6" s="18">
        <f>K6-H6</f>
        <v>1217360.5799999982</v>
      </c>
      <c r="K6" s="18">
        <f>L6/$N$6</f>
        <v>74104054.866999999</v>
      </c>
      <c r="L6" s="18">
        <f>VLOOKUP(B6,[1]сент!A4:B154,2,0)</f>
        <v>74104054867</v>
      </c>
      <c r="M6" s="20">
        <f>K6/C6*100</f>
        <v>105.41817437167408</v>
      </c>
      <c r="N6" s="7">
        <v>1000</v>
      </c>
    </row>
    <row r="7" spans="1:14" x14ac:dyDescent="0.25">
      <c r="A7" s="16" t="s">
        <v>17</v>
      </c>
      <c r="B7" s="17" t="s">
        <v>18</v>
      </c>
      <c r="C7" s="18">
        <v>43699710</v>
      </c>
      <c r="D7" s="19"/>
      <c r="E7" s="18">
        <f t="shared" si="0"/>
        <v>43699710</v>
      </c>
      <c r="F7" s="18">
        <v>1467042.4919999987</v>
      </c>
      <c r="G7" s="18">
        <v>45166752.491999999</v>
      </c>
      <c r="H7" s="18">
        <v>45166752.491999999</v>
      </c>
      <c r="I7" s="18">
        <f>VLOOKUP(B7,[1]Лист3!$A$3:$C$153,2,0)</f>
        <v>45166752492</v>
      </c>
      <c r="J7" s="18">
        <f t="shared" ref="J7:J70" si="1">K7-H7</f>
        <v>991514</v>
      </c>
      <c r="K7" s="18">
        <f t="shared" ref="K7:K70" si="2">L7/$N$6</f>
        <v>46158266.491999999</v>
      </c>
      <c r="L7" s="18">
        <f>VLOOKUP(B7,[1]сент!A5:B155,2,0)</f>
        <v>46158266492</v>
      </c>
      <c r="M7" s="20">
        <f t="shared" ref="M7:M70" si="3">K7/C7*100</f>
        <v>105.62602473105656</v>
      </c>
    </row>
    <row r="8" spans="1:14" x14ac:dyDescent="0.25">
      <c r="A8" s="21" t="s">
        <v>19</v>
      </c>
      <c r="B8" s="22" t="s">
        <v>20</v>
      </c>
      <c r="C8" s="23">
        <v>19448930</v>
      </c>
      <c r="D8" s="24"/>
      <c r="E8" s="23">
        <f t="shared" si="0"/>
        <v>19448930</v>
      </c>
      <c r="F8" s="23">
        <v>599242.49199999869</v>
      </c>
      <c r="G8" s="23">
        <v>20048172.491999999</v>
      </c>
      <c r="H8" s="23">
        <v>20048172.491999999</v>
      </c>
      <c r="I8" s="18">
        <f>VLOOKUP(B8,[1]Лист3!$A$3:$C$153,2,0)</f>
        <v>20048172492</v>
      </c>
      <c r="J8" s="18">
        <f t="shared" si="1"/>
        <v>215000</v>
      </c>
      <c r="K8" s="18">
        <f t="shared" si="2"/>
        <v>20263172.491999999</v>
      </c>
      <c r="L8" s="18">
        <f>VLOOKUP(B8,[1]сент!A6:B156,2,0)</f>
        <v>20263172492</v>
      </c>
      <c r="M8" s="25">
        <f t="shared" si="3"/>
        <v>104.18656703479317</v>
      </c>
    </row>
    <row r="9" spans="1:14" x14ac:dyDescent="0.25">
      <c r="A9" s="21" t="s">
        <v>21</v>
      </c>
      <c r="B9" s="22" t="s">
        <v>22</v>
      </c>
      <c r="C9" s="23">
        <v>24250780</v>
      </c>
      <c r="D9" s="24"/>
      <c r="E9" s="23">
        <f t="shared" si="0"/>
        <v>24250780</v>
      </c>
      <c r="F9" s="23">
        <v>867800</v>
      </c>
      <c r="G9" s="23">
        <v>25118580</v>
      </c>
      <c r="H9" s="23">
        <v>25118580</v>
      </c>
      <c r="I9" s="18">
        <f>VLOOKUP(B9,[1]Лист3!$A$3:$C$153,2,0)</f>
        <v>25118580000</v>
      </c>
      <c r="J9" s="18">
        <f t="shared" si="1"/>
        <v>776514</v>
      </c>
      <c r="K9" s="18">
        <f t="shared" si="2"/>
        <v>25895094</v>
      </c>
      <c r="L9" s="18">
        <f>VLOOKUP(B9,[1]сент!A7:B157,2,0)</f>
        <v>25895094000</v>
      </c>
      <c r="M9" s="25">
        <f t="shared" si="3"/>
        <v>106.78045819557144</v>
      </c>
    </row>
    <row r="10" spans="1:14" ht="31.5" x14ac:dyDescent="0.25">
      <c r="A10" s="16" t="s">
        <v>23</v>
      </c>
      <c r="B10" s="17" t="s">
        <v>24</v>
      </c>
      <c r="C10" s="18">
        <v>7582868.1100000003</v>
      </c>
      <c r="D10" s="24"/>
      <c r="E10" s="18">
        <f t="shared" si="0"/>
        <v>7582868.1100000003</v>
      </c>
      <c r="F10" s="18">
        <v>271000</v>
      </c>
      <c r="G10" s="18">
        <v>7853868.1100000003</v>
      </c>
      <c r="H10" s="18">
        <v>7853868.1100000003</v>
      </c>
      <c r="I10" s="18">
        <f>VLOOKUP(B10,[1]Лист3!$A$3:$C$153,2,0)</f>
        <v>7853868110</v>
      </c>
      <c r="J10" s="18">
        <f t="shared" si="1"/>
        <v>225846.58000000007</v>
      </c>
      <c r="K10" s="18">
        <f t="shared" si="2"/>
        <v>8079714.6900000004</v>
      </c>
      <c r="L10" s="18">
        <f>VLOOKUP(B10,[1]сент!A8:B158,2,0)</f>
        <v>8079714690</v>
      </c>
      <c r="M10" s="20">
        <f t="shared" si="3"/>
        <v>106.55222499973034</v>
      </c>
    </row>
    <row r="11" spans="1:14" ht="31.5" x14ac:dyDescent="0.25">
      <c r="A11" s="21" t="s">
        <v>25</v>
      </c>
      <c r="B11" s="22" t="s">
        <v>26</v>
      </c>
      <c r="C11" s="23">
        <v>7582868.1100000003</v>
      </c>
      <c r="D11" s="24"/>
      <c r="E11" s="23">
        <f t="shared" si="0"/>
        <v>7582868.1100000003</v>
      </c>
      <c r="F11" s="23">
        <v>271000</v>
      </c>
      <c r="G11" s="23">
        <v>7853868.1100000003</v>
      </c>
      <c r="H11" s="23">
        <v>7853868.1100000003</v>
      </c>
      <c r="I11" s="18">
        <f>VLOOKUP(B11,[1]Лист3!$A$3:$C$153,2,0)</f>
        <v>7853868110</v>
      </c>
      <c r="J11" s="18">
        <f t="shared" si="1"/>
        <v>225846.58000000007</v>
      </c>
      <c r="K11" s="18">
        <f t="shared" si="2"/>
        <v>8079714.6900000004</v>
      </c>
      <c r="L11" s="18">
        <f>VLOOKUP(B11,[1]сент!A9:B159,2,0)</f>
        <v>8079714690</v>
      </c>
      <c r="M11" s="25">
        <f t="shared" si="3"/>
        <v>106.55222499973034</v>
      </c>
    </row>
    <row r="12" spans="1:14" hidden="1" x14ac:dyDescent="0.25">
      <c r="A12" s="16" t="s">
        <v>27</v>
      </c>
      <c r="B12" s="17" t="s">
        <v>28</v>
      </c>
      <c r="C12" s="18">
        <v>9116790</v>
      </c>
      <c r="D12" s="24"/>
      <c r="E12" s="18">
        <f t="shared" si="0"/>
        <v>9116790</v>
      </c>
      <c r="F12" s="18">
        <v>451300</v>
      </c>
      <c r="G12" s="18">
        <v>9568090</v>
      </c>
      <c r="H12" s="18">
        <v>9568090</v>
      </c>
      <c r="I12" s="18">
        <f>VLOOKUP(B12,[1]Лист3!$A$3:$C$153,2,0)</f>
        <v>9568090000</v>
      </c>
      <c r="J12" s="18">
        <f t="shared" si="1"/>
        <v>0</v>
      </c>
      <c r="K12" s="18">
        <f t="shared" si="2"/>
        <v>9568090</v>
      </c>
      <c r="L12" s="18">
        <f>VLOOKUP(B12,[1]сент!A10:B160,2,0)</f>
        <v>9568090000</v>
      </c>
      <c r="M12" s="20">
        <f t="shared" si="3"/>
        <v>104.95020725496585</v>
      </c>
    </row>
    <row r="13" spans="1:14" ht="31.5" hidden="1" x14ac:dyDescent="0.25">
      <c r="A13" s="21" t="s">
        <v>29</v>
      </c>
      <c r="B13" s="22" t="s">
        <v>30</v>
      </c>
      <c r="C13" s="23">
        <v>8989812</v>
      </c>
      <c r="D13" s="24"/>
      <c r="E13" s="23">
        <f t="shared" si="0"/>
        <v>8989812</v>
      </c>
      <c r="F13" s="23">
        <v>451300</v>
      </c>
      <c r="G13" s="23">
        <v>9441112</v>
      </c>
      <c r="H13" s="23">
        <v>9441112</v>
      </c>
      <c r="I13" s="18">
        <v>9441112000</v>
      </c>
      <c r="J13" s="18">
        <f t="shared" si="1"/>
        <v>0</v>
      </c>
      <c r="K13" s="18">
        <f t="shared" si="2"/>
        <v>9441112</v>
      </c>
      <c r="L13" s="18">
        <v>9441112000</v>
      </c>
      <c r="M13" s="25">
        <f t="shared" si="3"/>
        <v>105.02012722846708</v>
      </c>
    </row>
    <row r="14" spans="1:14" hidden="1" x14ac:dyDescent="0.25">
      <c r="A14" s="21" t="s">
        <v>31</v>
      </c>
      <c r="B14" s="22" t="s">
        <v>32</v>
      </c>
      <c r="C14" s="23">
        <v>126978</v>
      </c>
      <c r="D14" s="24"/>
      <c r="E14" s="23">
        <f t="shared" si="0"/>
        <v>126978</v>
      </c>
      <c r="F14" s="23"/>
      <c r="G14" s="23">
        <v>126978</v>
      </c>
      <c r="H14" s="23">
        <v>126978</v>
      </c>
      <c r="I14" s="18">
        <f>VLOOKUP(B14,[1]Лист3!$A$3:$C$153,2,0)</f>
        <v>126978000</v>
      </c>
      <c r="J14" s="18">
        <f t="shared" si="1"/>
        <v>0</v>
      </c>
      <c r="K14" s="18">
        <f t="shared" si="2"/>
        <v>126978</v>
      </c>
      <c r="L14" s="18">
        <f>VLOOKUP(B14,[1]сент!A12:B162,2,0)</f>
        <v>126978000</v>
      </c>
      <c r="M14" s="25">
        <f t="shared" si="3"/>
        <v>100</v>
      </c>
    </row>
    <row r="15" spans="1:14" hidden="1" x14ac:dyDescent="0.25">
      <c r="A15" s="16" t="s">
        <v>33</v>
      </c>
      <c r="B15" s="17" t="s">
        <v>34</v>
      </c>
      <c r="C15" s="18">
        <v>8226140</v>
      </c>
      <c r="D15" s="24"/>
      <c r="E15" s="18">
        <f t="shared" si="0"/>
        <v>8226140</v>
      </c>
      <c r="F15" s="18">
        <v>401382.5</v>
      </c>
      <c r="G15" s="18">
        <v>8627522.5</v>
      </c>
      <c r="H15" s="18">
        <v>8627522.5</v>
      </c>
      <c r="I15" s="18">
        <f>VLOOKUP(B15,[1]Лист3!$A$3:$C$153,2,0)</f>
        <v>8627522500</v>
      </c>
      <c r="J15" s="18">
        <f t="shared" si="1"/>
        <v>0</v>
      </c>
      <c r="K15" s="18">
        <f t="shared" si="2"/>
        <v>8627522.5</v>
      </c>
      <c r="L15" s="18">
        <f>VLOOKUP(B15,[1]сент!A13:B163,2,0)</f>
        <v>8627522500</v>
      </c>
      <c r="M15" s="20">
        <f t="shared" si="3"/>
        <v>104.87935410775893</v>
      </c>
    </row>
    <row r="16" spans="1:14" hidden="1" x14ac:dyDescent="0.25">
      <c r="A16" s="21" t="s">
        <v>35</v>
      </c>
      <c r="B16" s="22" t="s">
        <v>36</v>
      </c>
      <c r="C16" s="23">
        <v>6508924</v>
      </c>
      <c r="D16" s="24"/>
      <c r="E16" s="23">
        <f t="shared" si="0"/>
        <v>6508924</v>
      </c>
      <c r="F16" s="23">
        <v>401382.5</v>
      </c>
      <c r="G16" s="23">
        <v>6910306.5</v>
      </c>
      <c r="H16" s="23">
        <v>6910306.5</v>
      </c>
      <c r="I16" s="18">
        <f>VLOOKUP(B16,[1]Лист3!$A$3:$C$153,2,0)</f>
        <v>6910306500</v>
      </c>
      <c r="J16" s="18">
        <f t="shared" si="1"/>
        <v>0</v>
      </c>
      <c r="K16" s="18">
        <f t="shared" si="2"/>
        <v>6910306.5</v>
      </c>
      <c r="L16" s="18">
        <f>VLOOKUP(B16,[1]сент!A14:B164,2,0)</f>
        <v>6910306500</v>
      </c>
      <c r="M16" s="25">
        <f t="shared" si="3"/>
        <v>106.1666490498276</v>
      </c>
    </row>
    <row r="17" spans="1:13" hidden="1" x14ac:dyDescent="0.25">
      <c r="A17" s="21" t="s">
        <v>37</v>
      </c>
      <c r="B17" s="22" t="s">
        <v>38</v>
      </c>
      <c r="C17" s="23">
        <v>1715032</v>
      </c>
      <c r="D17" s="24"/>
      <c r="E17" s="23">
        <f t="shared" si="0"/>
        <v>1715032</v>
      </c>
      <c r="F17" s="23"/>
      <c r="G17" s="23">
        <v>1715032</v>
      </c>
      <c r="H17" s="23">
        <v>1715032</v>
      </c>
      <c r="I17" s="18">
        <f>VLOOKUP(B17,[1]Лист3!$A$3:$C$153,2,0)</f>
        <v>1715032000</v>
      </c>
      <c r="J17" s="18">
        <f t="shared" si="1"/>
        <v>0</v>
      </c>
      <c r="K17" s="18">
        <f t="shared" si="2"/>
        <v>1715032</v>
      </c>
      <c r="L17" s="18">
        <f>VLOOKUP(B17,[1]сент!A15:B165,2,0)</f>
        <v>1715032000</v>
      </c>
      <c r="M17" s="25">
        <f t="shared" si="3"/>
        <v>100</v>
      </c>
    </row>
    <row r="18" spans="1:13" hidden="1" x14ac:dyDescent="0.25">
      <c r="A18" s="21" t="s">
        <v>39</v>
      </c>
      <c r="B18" s="22" t="s">
        <v>40</v>
      </c>
      <c r="C18" s="23">
        <v>2184</v>
      </c>
      <c r="D18" s="24"/>
      <c r="E18" s="23">
        <f t="shared" si="0"/>
        <v>2184</v>
      </c>
      <c r="F18" s="24"/>
      <c r="G18" s="23">
        <v>2184</v>
      </c>
      <c r="H18" s="23">
        <v>2184</v>
      </c>
      <c r="I18" s="18">
        <f>VLOOKUP(B18,[1]Лист3!$A$3:$C$153,2,0)</f>
        <v>2184000</v>
      </c>
      <c r="J18" s="18">
        <f t="shared" si="1"/>
        <v>0</v>
      </c>
      <c r="K18" s="18">
        <f t="shared" si="2"/>
        <v>2184</v>
      </c>
      <c r="L18" s="18">
        <f>VLOOKUP(B18,[1]сент!A16:B166,2,0)</f>
        <v>2184000</v>
      </c>
      <c r="M18" s="25">
        <f t="shared" si="3"/>
        <v>100</v>
      </c>
    </row>
    <row r="19" spans="1:13" ht="31.5" hidden="1" x14ac:dyDescent="0.25">
      <c r="A19" s="16" t="s">
        <v>41</v>
      </c>
      <c r="B19" s="17" t="s">
        <v>42</v>
      </c>
      <c r="C19" s="23">
        <v>4301</v>
      </c>
      <c r="D19" s="24"/>
      <c r="E19" s="18">
        <f t="shared" si="0"/>
        <v>4301</v>
      </c>
      <c r="F19" s="24"/>
      <c r="G19" s="18">
        <v>4301</v>
      </c>
      <c r="H19" s="23">
        <v>4301</v>
      </c>
      <c r="I19" s="18">
        <f>VLOOKUP(B19,[1]Лист3!$A$3:$C$153,2,0)</f>
        <v>4301000</v>
      </c>
      <c r="J19" s="18">
        <f t="shared" si="1"/>
        <v>0</v>
      </c>
      <c r="K19" s="18">
        <f t="shared" si="2"/>
        <v>4301</v>
      </c>
      <c r="L19" s="18">
        <f>VLOOKUP(B19,[1]сент!A17:B167,2,0)</f>
        <v>4301000</v>
      </c>
      <c r="M19" s="20">
        <f t="shared" si="3"/>
        <v>100</v>
      </c>
    </row>
    <row r="20" spans="1:13" hidden="1" x14ac:dyDescent="0.25">
      <c r="A20" s="21" t="s">
        <v>43</v>
      </c>
      <c r="B20" s="22" t="s">
        <v>44</v>
      </c>
      <c r="C20" s="23">
        <v>4208</v>
      </c>
      <c r="D20" s="24"/>
      <c r="E20" s="23">
        <f t="shared" si="0"/>
        <v>4208</v>
      </c>
      <c r="F20" s="24"/>
      <c r="G20" s="23">
        <v>4208</v>
      </c>
      <c r="H20" s="23">
        <v>4208</v>
      </c>
      <c r="I20" s="18">
        <f>VLOOKUP(B20,[1]Лист3!$A$3:$C$153,2,0)</f>
        <v>4208000</v>
      </c>
      <c r="J20" s="18">
        <f t="shared" si="1"/>
        <v>0</v>
      </c>
      <c r="K20" s="18">
        <f t="shared" si="2"/>
        <v>4208</v>
      </c>
      <c r="L20" s="18">
        <f>VLOOKUP(B20,[1]сент!A18:B168,2,0)</f>
        <v>4208000</v>
      </c>
      <c r="M20" s="25">
        <f t="shared" si="3"/>
        <v>100</v>
      </c>
    </row>
    <row r="21" spans="1:13" hidden="1" x14ac:dyDescent="0.25">
      <c r="A21" s="16" t="s">
        <v>45</v>
      </c>
      <c r="B21" s="17" t="s">
        <v>46</v>
      </c>
      <c r="C21" s="18">
        <v>171922.87</v>
      </c>
      <c r="D21" s="24"/>
      <c r="E21" s="18">
        <f t="shared" si="0"/>
        <v>171922.87</v>
      </c>
      <c r="F21" s="24"/>
      <c r="G21" s="18">
        <v>171922.87</v>
      </c>
      <c r="H21" s="18">
        <v>171922.87</v>
      </c>
      <c r="I21" s="18">
        <f>VLOOKUP(B21,[1]Лист3!$A$3:$C$153,2,0)</f>
        <v>171922870</v>
      </c>
      <c r="J21" s="18">
        <f t="shared" si="1"/>
        <v>0</v>
      </c>
      <c r="K21" s="18">
        <f t="shared" si="2"/>
        <v>171922.87</v>
      </c>
      <c r="L21" s="18">
        <f>VLOOKUP(B21,[1]сент!A19:B169,2,0)</f>
        <v>171922870</v>
      </c>
      <c r="M21" s="20">
        <f t="shared" si="3"/>
        <v>100</v>
      </c>
    </row>
    <row r="22" spans="1:13" ht="47.25" hidden="1" x14ac:dyDescent="0.25">
      <c r="A22" s="16" t="s">
        <v>47</v>
      </c>
      <c r="B22" s="17" t="s">
        <v>48</v>
      </c>
      <c r="C22" s="18">
        <v>26172.424999999999</v>
      </c>
      <c r="D22" s="24"/>
      <c r="E22" s="18">
        <f t="shared" si="0"/>
        <v>26172.424999999999</v>
      </c>
      <c r="F22" s="24"/>
      <c r="G22" s="18">
        <v>26172.424999999999</v>
      </c>
      <c r="H22" s="18">
        <v>26172.424999999999</v>
      </c>
      <c r="I22" s="18">
        <f>VLOOKUP(B22,[1]Лист3!$A$3:$C$153,2,0)</f>
        <v>26172425</v>
      </c>
      <c r="J22" s="18">
        <f t="shared" si="1"/>
        <v>0</v>
      </c>
      <c r="K22" s="18">
        <f t="shared" si="2"/>
        <v>26172.424999999999</v>
      </c>
      <c r="L22" s="18">
        <f>VLOOKUP(B22,[1]сент!A20:B170,2,0)</f>
        <v>26172425</v>
      </c>
      <c r="M22" s="20">
        <f t="shared" si="3"/>
        <v>100</v>
      </c>
    </row>
    <row r="23" spans="1:13" ht="63" hidden="1" x14ac:dyDescent="0.25">
      <c r="A23" s="21" t="s">
        <v>49</v>
      </c>
      <c r="B23" s="22" t="s">
        <v>50</v>
      </c>
      <c r="C23" s="18">
        <v>3675</v>
      </c>
      <c r="D23" s="24"/>
      <c r="E23" s="23">
        <f t="shared" si="0"/>
        <v>3675</v>
      </c>
      <c r="F23" s="24"/>
      <c r="G23" s="23">
        <v>3675</v>
      </c>
      <c r="H23" s="18">
        <v>3675</v>
      </c>
      <c r="I23" s="18">
        <f>VLOOKUP(B23,[1]Лист3!$A$3:$C$153,2,0)</f>
        <v>3675000</v>
      </c>
      <c r="J23" s="18">
        <f t="shared" si="1"/>
        <v>0</v>
      </c>
      <c r="K23" s="18">
        <f t="shared" si="2"/>
        <v>3675</v>
      </c>
      <c r="L23" s="18">
        <f>VLOOKUP(B23,[1]сент!A21:B171,2,0)</f>
        <v>3675000</v>
      </c>
      <c r="M23" s="25">
        <f t="shared" si="3"/>
        <v>100</v>
      </c>
    </row>
    <row r="24" spans="1:13" ht="47.25" hidden="1" x14ac:dyDescent="0.25">
      <c r="A24" s="21" t="s">
        <v>51</v>
      </c>
      <c r="B24" s="22" t="s">
        <v>52</v>
      </c>
      <c r="C24" s="18">
        <v>5697.4250000000002</v>
      </c>
      <c r="D24" s="24"/>
      <c r="E24" s="23">
        <f t="shared" si="0"/>
        <v>5697.4250000000002</v>
      </c>
      <c r="F24" s="24"/>
      <c r="G24" s="23">
        <v>5697</v>
      </c>
      <c r="H24" s="18">
        <v>5697.4250000000002</v>
      </c>
      <c r="I24" s="18">
        <v>5697425</v>
      </c>
      <c r="J24" s="18">
        <f t="shared" si="1"/>
        <v>0</v>
      </c>
      <c r="K24" s="18">
        <f t="shared" si="2"/>
        <v>5697.4250000000002</v>
      </c>
      <c r="L24" s="18">
        <v>5697425</v>
      </c>
      <c r="M24" s="25">
        <f t="shared" si="3"/>
        <v>100</v>
      </c>
    </row>
    <row r="25" spans="1:13" ht="78.75" hidden="1" x14ac:dyDescent="0.25">
      <c r="A25" s="21" t="s">
        <v>53</v>
      </c>
      <c r="B25" s="22" t="s">
        <v>54</v>
      </c>
      <c r="C25" s="18">
        <v>8000</v>
      </c>
      <c r="D25" s="24"/>
      <c r="E25" s="23">
        <f t="shared" si="0"/>
        <v>8000</v>
      </c>
      <c r="F25" s="24"/>
      <c r="G25" s="23">
        <v>8000</v>
      </c>
      <c r="H25" s="18">
        <v>8000</v>
      </c>
      <c r="I25" s="18">
        <v>8000000</v>
      </c>
      <c r="J25" s="18">
        <f t="shared" si="1"/>
        <v>0</v>
      </c>
      <c r="K25" s="18">
        <f t="shared" si="2"/>
        <v>8000</v>
      </c>
      <c r="L25" s="18">
        <v>8000000</v>
      </c>
      <c r="M25" s="25">
        <f t="shared" si="3"/>
        <v>100</v>
      </c>
    </row>
    <row r="26" spans="1:13" ht="78.75" hidden="1" x14ac:dyDescent="0.25">
      <c r="A26" s="21" t="s">
        <v>55</v>
      </c>
      <c r="B26" s="22" t="s">
        <v>56</v>
      </c>
      <c r="C26" s="18">
        <v>2314</v>
      </c>
      <c r="D26" s="24"/>
      <c r="E26" s="23">
        <f t="shared" si="0"/>
        <v>2314</v>
      </c>
      <c r="F26" s="24"/>
      <c r="G26" s="23">
        <v>2314</v>
      </c>
      <c r="H26" s="18">
        <v>2314</v>
      </c>
      <c r="I26" s="18">
        <f>VLOOKUP(B26,[1]Лист3!$A$3:$C$153,2,0)</f>
        <v>2314000</v>
      </c>
      <c r="J26" s="18">
        <f t="shared" si="1"/>
        <v>0</v>
      </c>
      <c r="K26" s="18">
        <f t="shared" si="2"/>
        <v>2314</v>
      </c>
      <c r="L26" s="18">
        <f>VLOOKUP(B26,[1]сент!A24:B174,2,0)</f>
        <v>2314000</v>
      </c>
      <c r="M26" s="25">
        <f t="shared" si="3"/>
        <v>100</v>
      </c>
    </row>
    <row r="27" spans="1:13" ht="31.5" hidden="1" x14ac:dyDescent="0.25">
      <c r="A27" s="21" t="s">
        <v>57</v>
      </c>
      <c r="B27" s="22" t="s">
        <v>58</v>
      </c>
      <c r="C27" s="18">
        <v>826</v>
      </c>
      <c r="D27" s="24"/>
      <c r="E27" s="23">
        <f t="shared" si="0"/>
        <v>826</v>
      </c>
      <c r="F27" s="24"/>
      <c r="G27" s="23">
        <v>826</v>
      </c>
      <c r="H27" s="18">
        <v>826</v>
      </c>
      <c r="I27" s="18">
        <f>VLOOKUP(B27,[1]Лист3!$A$3:$C$153,2,0)</f>
        <v>826000</v>
      </c>
      <c r="J27" s="18">
        <f t="shared" si="1"/>
        <v>0</v>
      </c>
      <c r="K27" s="18">
        <f t="shared" si="2"/>
        <v>826</v>
      </c>
      <c r="L27" s="18">
        <f>VLOOKUP(B27,[1]сент!A25:B175,2,0)</f>
        <v>826000</v>
      </c>
      <c r="M27" s="25">
        <f t="shared" si="3"/>
        <v>100</v>
      </c>
    </row>
    <row r="28" spans="1:13" ht="126" hidden="1" x14ac:dyDescent="0.25">
      <c r="A28" s="21" t="s">
        <v>59</v>
      </c>
      <c r="B28" s="22" t="s">
        <v>60</v>
      </c>
      <c r="C28" s="18">
        <v>4</v>
      </c>
      <c r="D28" s="24"/>
      <c r="E28" s="23">
        <f t="shared" si="0"/>
        <v>4</v>
      </c>
      <c r="F28" s="24"/>
      <c r="G28" s="23">
        <v>4</v>
      </c>
      <c r="H28" s="18">
        <v>4</v>
      </c>
      <c r="I28" s="18">
        <v>4000</v>
      </c>
      <c r="J28" s="18">
        <f t="shared" si="1"/>
        <v>0</v>
      </c>
      <c r="K28" s="18">
        <f t="shared" si="2"/>
        <v>4</v>
      </c>
      <c r="L28" s="18">
        <v>4000</v>
      </c>
      <c r="M28" s="25">
        <f t="shared" si="3"/>
        <v>100</v>
      </c>
    </row>
    <row r="29" spans="1:13" ht="94.5" hidden="1" x14ac:dyDescent="0.25">
      <c r="A29" s="21" t="s">
        <v>61</v>
      </c>
      <c r="B29" s="22" t="s">
        <v>62</v>
      </c>
      <c r="C29" s="18">
        <v>23</v>
      </c>
      <c r="D29" s="24"/>
      <c r="E29" s="23">
        <f t="shared" si="0"/>
        <v>23</v>
      </c>
      <c r="F29" s="24"/>
      <c r="G29" s="23">
        <v>23</v>
      </c>
      <c r="H29" s="18">
        <v>23</v>
      </c>
      <c r="I29" s="18">
        <v>23000</v>
      </c>
      <c r="J29" s="18">
        <f t="shared" si="1"/>
        <v>0</v>
      </c>
      <c r="K29" s="18">
        <f t="shared" si="2"/>
        <v>23</v>
      </c>
      <c r="L29" s="18">
        <v>23000</v>
      </c>
      <c r="M29" s="25">
        <f t="shared" si="3"/>
        <v>100</v>
      </c>
    </row>
    <row r="30" spans="1:13" ht="47.25" hidden="1" x14ac:dyDescent="0.25">
      <c r="A30" s="21" t="s">
        <v>63</v>
      </c>
      <c r="B30" s="22" t="s">
        <v>64</v>
      </c>
      <c r="C30" s="18">
        <v>5498</v>
      </c>
      <c r="D30" s="24"/>
      <c r="E30" s="23">
        <f t="shared" si="0"/>
        <v>5498</v>
      </c>
      <c r="F30" s="24"/>
      <c r="G30" s="23">
        <v>5498</v>
      </c>
      <c r="H30" s="18">
        <v>5498</v>
      </c>
      <c r="I30" s="18">
        <f>VLOOKUP(B30,[1]Лист3!$A$3:$C$153,2,0)</f>
        <v>5498000</v>
      </c>
      <c r="J30" s="18">
        <f t="shared" si="1"/>
        <v>0</v>
      </c>
      <c r="K30" s="18">
        <f t="shared" si="2"/>
        <v>5498</v>
      </c>
      <c r="L30" s="18">
        <f>VLOOKUP(B30,[1]сент!A28:B178,2,0)</f>
        <v>5498000</v>
      </c>
      <c r="M30" s="25">
        <f t="shared" si="3"/>
        <v>100</v>
      </c>
    </row>
    <row r="31" spans="1:13" ht="47.25" hidden="1" x14ac:dyDescent="0.25">
      <c r="A31" s="21" t="s">
        <v>65</v>
      </c>
      <c r="B31" s="22" t="s">
        <v>66</v>
      </c>
      <c r="C31" s="18">
        <v>1</v>
      </c>
      <c r="D31" s="24"/>
      <c r="E31" s="23">
        <f t="shared" si="0"/>
        <v>1</v>
      </c>
      <c r="F31" s="24"/>
      <c r="G31" s="23">
        <v>1</v>
      </c>
      <c r="H31" s="18">
        <v>1</v>
      </c>
      <c r="I31" s="18">
        <f>VLOOKUP(B31,[1]Лист3!$A$3:$C$153,2,0)</f>
        <v>1000</v>
      </c>
      <c r="J31" s="18">
        <f t="shared" si="1"/>
        <v>0</v>
      </c>
      <c r="K31" s="18">
        <f t="shared" si="2"/>
        <v>1</v>
      </c>
      <c r="L31" s="18">
        <f>VLOOKUP(B31,[1]сент!A29:B179,2,0)</f>
        <v>1000</v>
      </c>
      <c r="M31" s="25">
        <f t="shared" si="3"/>
        <v>100</v>
      </c>
    </row>
    <row r="32" spans="1:13" ht="94.5" hidden="1" x14ac:dyDescent="0.25">
      <c r="A32" s="21" t="s">
        <v>67</v>
      </c>
      <c r="B32" s="22" t="s">
        <v>68</v>
      </c>
      <c r="C32" s="18">
        <v>134</v>
      </c>
      <c r="D32" s="24"/>
      <c r="E32" s="23">
        <f t="shared" si="0"/>
        <v>134</v>
      </c>
      <c r="F32" s="24"/>
      <c r="G32" s="23">
        <v>134</v>
      </c>
      <c r="H32" s="18">
        <v>134</v>
      </c>
      <c r="I32" s="18">
        <v>134000</v>
      </c>
      <c r="J32" s="18">
        <f t="shared" si="1"/>
        <v>0</v>
      </c>
      <c r="K32" s="18">
        <f t="shared" si="2"/>
        <v>134</v>
      </c>
      <c r="L32" s="18">
        <v>134000</v>
      </c>
      <c r="M32" s="25">
        <f t="shared" si="3"/>
        <v>100</v>
      </c>
    </row>
    <row r="33" spans="1:15" ht="31.5" hidden="1" x14ac:dyDescent="0.25">
      <c r="A33" s="16" t="s">
        <v>69</v>
      </c>
      <c r="B33" s="17" t="s">
        <v>70</v>
      </c>
      <c r="C33" s="18">
        <v>341643.3</v>
      </c>
      <c r="D33" s="24"/>
      <c r="E33" s="18">
        <f t="shared" si="0"/>
        <v>341643.3</v>
      </c>
      <c r="F33" s="24"/>
      <c r="G33" s="18">
        <v>341643.3</v>
      </c>
      <c r="H33" s="18">
        <v>341643.3</v>
      </c>
      <c r="I33" s="18">
        <f>VLOOKUP(B33,[1]Лист3!$A$3:$C$153,2,0)</f>
        <v>341643300</v>
      </c>
      <c r="J33" s="18">
        <f t="shared" si="1"/>
        <v>0</v>
      </c>
      <c r="K33" s="18">
        <f t="shared" si="2"/>
        <v>341643.3</v>
      </c>
      <c r="L33" s="18">
        <f>VLOOKUP(B33,[1]сент!A31:B181,2,0)</f>
        <v>341643300</v>
      </c>
      <c r="M33" s="20">
        <f t="shared" si="3"/>
        <v>100</v>
      </c>
    </row>
    <row r="34" spans="1:15" hidden="1" x14ac:dyDescent="0.25">
      <c r="A34" s="21" t="s">
        <v>71</v>
      </c>
      <c r="B34" s="22" t="s">
        <v>72</v>
      </c>
      <c r="C34" s="23">
        <v>60251</v>
      </c>
      <c r="D34" s="24"/>
      <c r="E34" s="23">
        <f t="shared" si="0"/>
        <v>60251</v>
      </c>
      <c r="F34" s="24"/>
      <c r="G34" s="18">
        <v>60251</v>
      </c>
      <c r="H34" s="23">
        <v>60251</v>
      </c>
      <c r="I34" s="18">
        <f>VLOOKUP(B34,[1]Лист3!$A$3:$C$153,2,0)</f>
        <v>60251000</v>
      </c>
      <c r="J34" s="18">
        <f t="shared" si="1"/>
        <v>0</v>
      </c>
      <c r="K34" s="18">
        <f t="shared" si="2"/>
        <v>60251</v>
      </c>
      <c r="L34" s="18">
        <f>VLOOKUP(B34,[1]сент!A32:B182,2,0)</f>
        <v>60251000</v>
      </c>
      <c r="M34" s="25">
        <f t="shared" si="3"/>
        <v>100</v>
      </c>
    </row>
    <row r="35" spans="1:15" hidden="1" x14ac:dyDescent="0.25">
      <c r="A35" s="21" t="s">
        <v>73</v>
      </c>
      <c r="B35" s="22" t="s">
        <v>74</v>
      </c>
      <c r="C35" s="23">
        <v>8138</v>
      </c>
      <c r="D35" s="24"/>
      <c r="E35" s="23">
        <f t="shared" si="0"/>
        <v>8138</v>
      </c>
      <c r="F35" s="24"/>
      <c r="G35" s="23">
        <v>8138</v>
      </c>
      <c r="H35" s="23">
        <v>8138</v>
      </c>
      <c r="I35" s="18">
        <f>VLOOKUP(B35,[1]Лист3!$A$3:$C$153,2,0)</f>
        <v>8138000</v>
      </c>
      <c r="J35" s="18">
        <f t="shared" si="1"/>
        <v>0</v>
      </c>
      <c r="K35" s="18">
        <f t="shared" si="2"/>
        <v>8138</v>
      </c>
      <c r="L35" s="18">
        <f>VLOOKUP(B35,[1]сент!A33:B183,2,0)</f>
        <v>8138000</v>
      </c>
      <c r="M35" s="25">
        <f t="shared" si="3"/>
        <v>100</v>
      </c>
    </row>
    <row r="36" spans="1:15" hidden="1" x14ac:dyDescent="0.25">
      <c r="A36" s="21" t="s">
        <v>75</v>
      </c>
      <c r="B36" s="22" t="s">
        <v>76</v>
      </c>
      <c r="C36" s="23">
        <v>273254.3</v>
      </c>
      <c r="D36" s="24"/>
      <c r="E36" s="23">
        <f t="shared" si="0"/>
        <v>273254.3</v>
      </c>
      <c r="F36" s="24"/>
      <c r="G36" s="23">
        <v>273254.3</v>
      </c>
      <c r="H36" s="23">
        <v>273254.3</v>
      </c>
      <c r="I36" s="18">
        <f>VLOOKUP(B36,[1]Лист3!$A$3:$C$153,2,0)</f>
        <v>273254300</v>
      </c>
      <c r="J36" s="18">
        <f t="shared" si="1"/>
        <v>0</v>
      </c>
      <c r="K36" s="18">
        <f t="shared" si="2"/>
        <v>273254.3</v>
      </c>
      <c r="L36" s="18">
        <f>VLOOKUP(B36,[1]сент!A34:B184,2,0)</f>
        <v>273254300</v>
      </c>
      <c r="M36" s="25">
        <f t="shared" si="3"/>
        <v>100</v>
      </c>
    </row>
    <row r="37" spans="1:15" ht="31.5" hidden="1" x14ac:dyDescent="0.25">
      <c r="A37" s="16" t="s">
        <v>77</v>
      </c>
      <c r="B37" s="17" t="s">
        <v>78</v>
      </c>
      <c r="C37" s="18">
        <v>86056.24</v>
      </c>
      <c r="D37" s="24"/>
      <c r="E37" s="18">
        <f t="shared" si="0"/>
        <v>86056.24</v>
      </c>
      <c r="F37" s="24"/>
      <c r="G37" s="18">
        <v>86056.24</v>
      </c>
      <c r="H37" s="18">
        <v>86056.24</v>
      </c>
      <c r="I37" s="18">
        <f>VLOOKUP(B37,[1]Лист3!$A$3:$C$153,2,0)</f>
        <v>86056240</v>
      </c>
      <c r="J37" s="18">
        <f t="shared" si="1"/>
        <v>0</v>
      </c>
      <c r="K37" s="18">
        <f t="shared" si="2"/>
        <v>86056.24</v>
      </c>
      <c r="L37" s="18">
        <f>VLOOKUP(B37,[1]сент!A35:B185,2,0)</f>
        <v>86056240</v>
      </c>
      <c r="M37" s="20">
        <f t="shared" si="3"/>
        <v>100</v>
      </c>
    </row>
    <row r="38" spans="1:15" ht="31.5" hidden="1" x14ac:dyDescent="0.25">
      <c r="A38" s="16"/>
      <c r="B38" s="17" t="s">
        <v>79</v>
      </c>
      <c r="C38" s="18"/>
      <c r="D38" s="24"/>
      <c r="E38" s="18"/>
      <c r="F38" s="18">
        <v>638.04999999999995</v>
      </c>
      <c r="G38" s="18">
        <f>F38</f>
        <v>638.04999999999995</v>
      </c>
      <c r="H38" s="18">
        <v>638.04999999999995</v>
      </c>
      <c r="I38" s="18">
        <f>VLOOKUP(B38,[1]Лист3!$A$3:$C$153,2,0)</f>
        <v>638050</v>
      </c>
      <c r="J38" s="18">
        <f t="shared" si="1"/>
        <v>0</v>
      </c>
      <c r="K38" s="18">
        <f t="shared" si="2"/>
        <v>638.04999999999995</v>
      </c>
      <c r="L38" s="18">
        <f>VLOOKUP(B38,[1]сент!A36:B186,2,0)</f>
        <v>638050</v>
      </c>
      <c r="M38" s="20"/>
    </row>
    <row r="39" spans="1:15" hidden="1" x14ac:dyDescent="0.25">
      <c r="A39" s="16" t="s">
        <v>80</v>
      </c>
      <c r="B39" s="17" t="s">
        <v>81</v>
      </c>
      <c r="C39" s="18">
        <v>332.9</v>
      </c>
      <c r="D39" s="24"/>
      <c r="E39" s="18">
        <f t="shared" ref="E39:E102" si="4">C39+D39</f>
        <v>332.9</v>
      </c>
      <c r="F39" s="24"/>
      <c r="G39" s="23">
        <f>E39</f>
        <v>332.9</v>
      </c>
      <c r="H39" s="18">
        <v>332.9</v>
      </c>
      <c r="I39" s="18">
        <f>VLOOKUP(B39,[1]Лист3!$A$3:$C$153,2,0)</f>
        <v>332900</v>
      </c>
      <c r="J39" s="18">
        <f t="shared" si="1"/>
        <v>0</v>
      </c>
      <c r="K39" s="18">
        <f t="shared" si="2"/>
        <v>332.9</v>
      </c>
      <c r="L39" s="18">
        <f>VLOOKUP(B39,[1]сент!A37:B187,2,0)</f>
        <v>332900</v>
      </c>
      <c r="M39" s="20">
        <f t="shared" si="3"/>
        <v>100</v>
      </c>
    </row>
    <row r="40" spans="1:15" hidden="1" x14ac:dyDescent="0.25">
      <c r="A40" s="16" t="s">
        <v>82</v>
      </c>
      <c r="B40" s="17" t="s">
        <v>83</v>
      </c>
      <c r="C40" s="18">
        <v>1039377.4</v>
      </c>
      <c r="D40" s="24"/>
      <c r="E40" s="18">
        <f t="shared" si="4"/>
        <v>1039377.4</v>
      </c>
      <c r="F40" s="24"/>
      <c r="G40" s="18">
        <f t="shared" ref="G40:G103" si="5">E40</f>
        <v>1039377.4</v>
      </c>
      <c r="H40" s="18">
        <v>1039377.4</v>
      </c>
      <c r="I40" s="18">
        <f>VLOOKUP(B40,[1]Лист3!$A$3:$C$153,2,0)</f>
        <v>1039377400</v>
      </c>
      <c r="J40" s="18">
        <f t="shared" si="1"/>
        <v>0</v>
      </c>
      <c r="K40" s="18">
        <f t="shared" si="2"/>
        <v>1039377.4</v>
      </c>
      <c r="L40" s="18">
        <f>VLOOKUP(B40,[1]сент!A38:B188,2,0)</f>
        <v>1039377400</v>
      </c>
      <c r="M40" s="20">
        <f t="shared" si="3"/>
        <v>100</v>
      </c>
    </row>
    <row r="41" spans="1:15" ht="27" hidden="1" customHeight="1" x14ac:dyDescent="0.25">
      <c r="A41" s="16" t="s">
        <v>84</v>
      </c>
      <c r="B41" s="17" t="s">
        <v>85</v>
      </c>
      <c r="C41" s="18">
        <v>17</v>
      </c>
      <c r="D41" s="24"/>
      <c r="E41" s="18">
        <f t="shared" si="4"/>
        <v>17</v>
      </c>
      <c r="F41" s="24"/>
      <c r="G41" s="18">
        <f t="shared" si="5"/>
        <v>17</v>
      </c>
      <c r="H41" s="18">
        <v>17</v>
      </c>
      <c r="I41" s="18">
        <f>VLOOKUP(B41,[1]Лист3!$A$3:$C$153,2,0)</f>
        <v>17000</v>
      </c>
      <c r="J41" s="18">
        <f t="shared" si="1"/>
        <v>0</v>
      </c>
      <c r="K41" s="18">
        <f t="shared" si="2"/>
        <v>17</v>
      </c>
      <c r="L41" s="18">
        <f>VLOOKUP(B41,[1]сент!A39:B189,2,0)</f>
        <v>17000</v>
      </c>
      <c r="M41" s="20">
        <f t="shared" si="3"/>
        <v>100</v>
      </c>
    </row>
    <row r="42" spans="1:15" x14ac:dyDescent="0.25">
      <c r="A42" s="16" t="s">
        <v>86</v>
      </c>
      <c r="B42" s="17" t="s">
        <v>87</v>
      </c>
      <c r="C42" s="18">
        <v>29362002.323799998</v>
      </c>
      <c r="D42" s="18">
        <v>595571.4319999963</v>
      </c>
      <c r="E42" s="18">
        <f t="shared" si="4"/>
        <v>29957573.755799994</v>
      </c>
      <c r="F42" s="18"/>
      <c r="G42" s="18">
        <f t="shared" si="5"/>
        <v>29957573.755799994</v>
      </c>
      <c r="H42" s="18">
        <v>30188717.844500002</v>
      </c>
      <c r="I42" s="18">
        <f>VLOOKUP(B42,[1]Лист3!$A$3:$C$153,2,0)</f>
        <v>30188717844.5</v>
      </c>
      <c r="J42" s="18">
        <f t="shared" si="1"/>
        <v>-86216.70000000298</v>
      </c>
      <c r="K42" s="18">
        <f t="shared" si="2"/>
        <v>30102501.144499999</v>
      </c>
      <c r="L42" s="18">
        <f>VLOOKUP(B42,[1]сент!A40:B190,2,0)</f>
        <v>30102501144.5</v>
      </c>
      <c r="M42" s="20">
        <f t="shared" si="3"/>
        <v>102.52196295243725</v>
      </c>
      <c r="N42" s="26"/>
      <c r="O42" s="27"/>
    </row>
    <row r="43" spans="1:15" x14ac:dyDescent="0.25">
      <c r="A43" s="16"/>
      <c r="B43" s="28" t="s">
        <v>88</v>
      </c>
      <c r="C43" s="29">
        <v>8369157.2999999998</v>
      </c>
      <c r="D43" s="29"/>
      <c r="E43" s="29">
        <f t="shared" si="4"/>
        <v>8369157.2999999998</v>
      </c>
      <c r="F43" s="29"/>
      <c r="G43" s="30">
        <f t="shared" si="5"/>
        <v>8369157.2999999998</v>
      </c>
      <c r="H43" s="30">
        <v>8369157.2999999998</v>
      </c>
      <c r="I43" s="30">
        <v>8369157.2999999998</v>
      </c>
      <c r="J43" s="30"/>
      <c r="K43" s="30">
        <v>8369157.2999999998</v>
      </c>
      <c r="L43" s="31">
        <f>L44+L45</f>
        <v>8369157300</v>
      </c>
      <c r="M43" s="20">
        <f t="shared" si="3"/>
        <v>100</v>
      </c>
    </row>
    <row r="44" spans="1:15" ht="30" hidden="1" x14ac:dyDescent="0.25">
      <c r="A44" s="21" t="s">
        <v>89</v>
      </c>
      <c r="B44" s="32" t="s">
        <v>90</v>
      </c>
      <c r="C44" s="33">
        <v>6305982.2999999998</v>
      </c>
      <c r="D44" s="34"/>
      <c r="E44" s="33">
        <f t="shared" si="4"/>
        <v>6305982.2999999998</v>
      </c>
      <c r="F44" s="33"/>
      <c r="G44" s="31">
        <f t="shared" si="5"/>
        <v>6305982.2999999998</v>
      </c>
      <c r="H44" s="31">
        <v>6305982.2999999998</v>
      </c>
      <c r="I44" s="31">
        <f>VLOOKUP(B44,[1]Лист3!$A$3:$C$153,2,0)</f>
        <v>6305982300</v>
      </c>
      <c r="J44" s="18">
        <f t="shared" si="1"/>
        <v>0</v>
      </c>
      <c r="K44" s="18">
        <f t="shared" si="2"/>
        <v>6305982.2999999998</v>
      </c>
      <c r="L44" s="18">
        <f>VLOOKUP(B44,[1]сент!A41:B154,2,0)</f>
        <v>6305982300</v>
      </c>
      <c r="M44" s="25">
        <f t="shared" si="3"/>
        <v>100</v>
      </c>
    </row>
    <row r="45" spans="1:15" ht="45" hidden="1" x14ac:dyDescent="0.25">
      <c r="A45" s="21" t="s">
        <v>91</v>
      </c>
      <c r="B45" s="32" t="s">
        <v>92</v>
      </c>
      <c r="C45" s="33">
        <v>2063175</v>
      </c>
      <c r="D45" s="33"/>
      <c r="E45" s="33">
        <f t="shared" si="4"/>
        <v>2063175</v>
      </c>
      <c r="F45" s="33"/>
      <c r="G45" s="31">
        <f t="shared" si="5"/>
        <v>2063175</v>
      </c>
      <c r="H45" s="31">
        <v>2063175</v>
      </c>
      <c r="I45" s="31">
        <f>VLOOKUP(B45,[1]Лист3!$A$3:$C$153,2,0)</f>
        <v>2063175000</v>
      </c>
      <c r="J45" s="18">
        <f t="shared" si="1"/>
        <v>0</v>
      </c>
      <c r="K45" s="18">
        <f t="shared" si="2"/>
        <v>2063175</v>
      </c>
      <c r="L45" s="18">
        <f>VLOOKUP(B45,[1]сент!A42:B155,2,0)</f>
        <v>2063175000</v>
      </c>
      <c r="M45" s="25">
        <f t="shared" si="3"/>
        <v>100</v>
      </c>
    </row>
    <row r="46" spans="1:15" x14ac:dyDescent="0.25">
      <c r="A46" s="21"/>
      <c r="B46" s="28" t="s">
        <v>93</v>
      </c>
      <c r="C46" s="29">
        <f>SUM(C47:C118)</f>
        <v>14457767.823800003</v>
      </c>
      <c r="D46" s="29">
        <f t="shared" ref="D46:K46" si="6">SUM(D47:D118)</f>
        <v>0</v>
      </c>
      <c r="E46" s="29">
        <f t="shared" si="6"/>
        <v>14457767.823800003</v>
      </c>
      <c r="F46" s="29">
        <f t="shared" si="6"/>
        <v>0</v>
      </c>
      <c r="G46" s="29">
        <f t="shared" si="6"/>
        <v>13755614.123800002</v>
      </c>
      <c r="H46" s="29">
        <f t="shared" si="6"/>
        <v>13626496.523800002</v>
      </c>
      <c r="I46" s="29">
        <f t="shared" si="6"/>
        <v>12924343123.799999</v>
      </c>
      <c r="J46" s="29">
        <f t="shared" si="6"/>
        <v>-137680.09999999986</v>
      </c>
      <c r="K46" s="29">
        <f t="shared" si="6"/>
        <v>13488816.423800003</v>
      </c>
      <c r="L46" s="30">
        <f>SUM(L47:L118)</f>
        <v>13491816423.799999</v>
      </c>
      <c r="M46" s="20">
        <f t="shared" si="3"/>
        <v>93.298056713810709</v>
      </c>
    </row>
    <row r="47" spans="1:15" ht="30" hidden="1" x14ac:dyDescent="0.25">
      <c r="A47" s="21" t="s">
        <v>94</v>
      </c>
      <c r="B47" s="32" t="s">
        <v>95</v>
      </c>
      <c r="C47" s="33">
        <v>58433.9</v>
      </c>
      <c r="D47" s="33"/>
      <c r="E47" s="33">
        <f t="shared" si="4"/>
        <v>58433.9</v>
      </c>
      <c r="F47" s="33"/>
      <c r="G47" s="31">
        <f t="shared" si="5"/>
        <v>58433.9</v>
      </c>
      <c r="H47" s="31">
        <v>58433.9</v>
      </c>
      <c r="I47" s="31">
        <f>VLOOKUP(B47,[1]Лист3!$A$3:$C$153,2,0)</f>
        <v>58433900</v>
      </c>
      <c r="J47" s="18">
        <f t="shared" si="1"/>
        <v>0</v>
      </c>
      <c r="K47" s="18">
        <f t="shared" si="2"/>
        <v>58433.9</v>
      </c>
      <c r="L47" s="18">
        <f>VLOOKUP(B47,[1]сент!A43:B154,2,0)</f>
        <v>58433900</v>
      </c>
      <c r="M47" s="25">
        <f t="shared" si="3"/>
        <v>100</v>
      </c>
    </row>
    <row r="48" spans="1:15" s="38" customFormat="1" ht="45" hidden="1" x14ac:dyDescent="0.25">
      <c r="A48" s="21" t="s">
        <v>96</v>
      </c>
      <c r="B48" s="35" t="s">
        <v>97</v>
      </c>
      <c r="C48" s="36">
        <v>360255.6</v>
      </c>
      <c r="D48" s="36"/>
      <c r="E48" s="36">
        <f t="shared" si="4"/>
        <v>360255.6</v>
      </c>
      <c r="F48" s="36"/>
      <c r="G48" s="37">
        <f t="shared" si="5"/>
        <v>360255.6</v>
      </c>
      <c r="H48" s="37">
        <v>379153.3</v>
      </c>
      <c r="I48" s="31">
        <f>VLOOKUP(B48,[1]Лист3!$A$3:$C$153,2,0)</f>
        <v>379153300</v>
      </c>
      <c r="J48" s="18">
        <f t="shared" si="1"/>
        <v>0</v>
      </c>
      <c r="K48" s="18">
        <f t="shared" si="2"/>
        <v>379153.3</v>
      </c>
      <c r="L48" s="18">
        <f>VLOOKUP(B48,[1]сент!A44:B155,2,0)</f>
        <v>379153300</v>
      </c>
      <c r="M48" s="25">
        <f t="shared" si="3"/>
        <v>105.2456367090477</v>
      </c>
    </row>
    <row r="49" spans="1:13" ht="30" hidden="1" x14ac:dyDescent="0.25">
      <c r="A49" s="21" t="s">
        <v>98</v>
      </c>
      <c r="B49" s="32" t="s">
        <v>99</v>
      </c>
      <c r="C49" s="33">
        <v>3530.1</v>
      </c>
      <c r="D49" s="33"/>
      <c r="E49" s="33">
        <f t="shared" si="4"/>
        <v>3530.1</v>
      </c>
      <c r="F49" s="33"/>
      <c r="G49" s="31">
        <f t="shared" si="5"/>
        <v>3530.1</v>
      </c>
      <c r="H49" s="31">
        <v>3530.1</v>
      </c>
      <c r="I49" s="31">
        <f>VLOOKUP(B49,[1]Лист3!$A$3:$C$153,2,0)</f>
        <v>3530100</v>
      </c>
      <c r="J49" s="18">
        <f t="shared" si="1"/>
        <v>0</v>
      </c>
      <c r="K49" s="18">
        <f t="shared" si="2"/>
        <v>3530.1</v>
      </c>
      <c r="L49" s="18">
        <f>VLOOKUP(B49,[1]сент!A45:B156,2,0)</f>
        <v>3530100</v>
      </c>
      <c r="M49" s="25">
        <f t="shared" si="3"/>
        <v>100</v>
      </c>
    </row>
    <row r="50" spans="1:13" ht="45" hidden="1" x14ac:dyDescent="0.25">
      <c r="A50" s="21" t="s">
        <v>100</v>
      </c>
      <c r="B50" s="32" t="s">
        <v>101</v>
      </c>
      <c r="C50" s="33">
        <v>75344.399999999994</v>
      </c>
      <c r="D50" s="33"/>
      <c r="E50" s="33">
        <f t="shared" si="4"/>
        <v>75344.399999999994</v>
      </c>
      <c r="F50" s="33"/>
      <c r="G50" s="31">
        <f t="shared" si="5"/>
        <v>75344.399999999994</v>
      </c>
      <c r="H50" s="31">
        <v>75344.399999999994</v>
      </c>
      <c r="I50" s="31">
        <f>VLOOKUP(B50,[1]Лист3!$A$3:$C$153,2,0)</f>
        <v>75344400</v>
      </c>
      <c r="J50" s="18">
        <f t="shared" si="1"/>
        <v>0</v>
      </c>
      <c r="K50" s="18">
        <f t="shared" si="2"/>
        <v>75344.399999999994</v>
      </c>
      <c r="L50" s="18">
        <f>VLOOKUP(B50,[1]сент!A46:B157,2,0)</f>
        <v>75344400</v>
      </c>
      <c r="M50" s="25">
        <f t="shared" si="3"/>
        <v>100</v>
      </c>
    </row>
    <row r="51" spans="1:13" ht="45" hidden="1" x14ac:dyDescent="0.25">
      <c r="A51" s="21" t="s">
        <v>102</v>
      </c>
      <c r="B51" s="32" t="s">
        <v>103</v>
      </c>
      <c r="C51" s="33">
        <v>348.9</v>
      </c>
      <c r="D51" s="33"/>
      <c r="E51" s="33">
        <f t="shared" si="4"/>
        <v>348.9</v>
      </c>
      <c r="F51" s="33"/>
      <c r="G51" s="31">
        <f t="shared" si="5"/>
        <v>348.9</v>
      </c>
      <c r="H51" s="31">
        <v>348.9</v>
      </c>
      <c r="I51" s="31">
        <f>VLOOKUP(B51,[1]Лист3!$A$3:$C$153,2,0)</f>
        <v>348900</v>
      </c>
      <c r="J51" s="18">
        <f t="shared" si="1"/>
        <v>0</v>
      </c>
      <c r="K51" s="18">
        <f t="shared" si="2"/>
        <v>348.9</v>
      </c>
      <c r="L51" s="18">
        <f>VLOOKUP(B51,[1]сент!A47:B158,2,0)</f>
        <v>348900</v>
      </c>
      <c r="M51" s="25">
        <f t="shared" si="3"/>
        <v>100</v>
      </c>
    </row>
    <row r="52" spans="1:13" ht="75" hidden="1" x14ac:dyDescent="0.25">
      <c r="A52" s="21" t="s">
        <v>104</v>
      </c>
      <c r="B52" s="32" t="s">
        <v>105</v>
      </c>
      <c r="C52" s="33">
        <v>5270.5</v>
      </c>
      <c r="D52" s="33"/>
      <c r="E52" s="33">
        <f t="shared" si="4"/>
        <v>5270.5</v>
      </c>
      <c r="F52" s="33"/>
      <c r="G52" s="31">
        <f t="shared" si="5"/>
        <v>5270.5</v>
      </c>
      <c r="H52" s="31">
        <v>5270.5</v>
      </c>
      <c r="I52" s="31">
        <f>VLOOKUP(B52,[1]Лист3!$A$3:$C$153,2,0)</f>
        <v>5270500</v>
      </c>
      <c r="J52" s="18">
        <f t="shared" si="1"/>
        <v>0</v>
      </c>
      <c r="K52" s="18">
        <f t="shared" si="2"/>
        <v>5270.5</v>
      </c>
      <c r="L52" s="18">
        <f>VLOOKUP(B52,[1]сент!A48:B159,2,0)</f>
        <v>5270500</v>
      </c>
      <c r="M52" s="25">
        <f t="shared" si="3"/>
        <v>100</v>
      </c>
    </row>
    <row r="53" spans="1:13" s="38" customFormat="1" ht="60" hidden="1" x14ac:dyDescent="0.25">
      <c r="A53" s="21" t="s">
        <v>106</v>
      </c>
      <c r="B53" s="35" t="s">
        <v>107</v>
      </c>
      <c r="C53" s="36">
        <v>153662.6</v>
      </c>
      <c r="D53" s="36"/>
      <c r="E53" s="36">
        <f t="shared" si="4"/>
        <v>153662.6</v>
      </c>
      <c r="F53" s="36"/>
      <c r="G53" s="37">
        <f t="shared" si="5"/>
        <v>153662.6</v>
      </c>
      <c r="H53" s="37">
        <v>162927.70000000001</v>
      </c>
      <c r="I53" s="31">
        <f>VLOOKUP(B53,[1]Лист3!$A$3:$C$153,2,0)</f>
        <v>162927700</v>
      </c>
      <c r="J53" s="18">
        <f t="shared" si="1"/>
        <v>0</v>
      </c>
      <c r="K53" s="18">
        <f t="shared" si="2"/>
        <v>162927.70000000001</v>
      </c>
      <c r="L53" s="18">
        <f>VLOOKUP(B53,[1]сент!A49:B160,2,0)</f>
        <v>162927700</v>
      </c>
      <c r="M53" s="25">
        <f t="shared" si="3"/>
        <v>106.02950880695758</v>
      </c>
    </row>
    <row r="54" spans="1:13" ht="60" hidden="1" x14ac:dyDescent="0.25">
      <c r="A54" s="21" t="s">
        <v>108</v>
      </c>
      <c r="B54" s="32" t="s">
        <v>109</v>
      </c>
      <c r="C54" s="33">
        <v>1115267.3999999999</v>
      </c>
      <c r="D54" s="33"/>
      <c r="E54" s="33">
        <f t="shared" si="4"/>
        <v>1115267.3999999999</v>
      </c>
      <c r="F54" s="33"/>
      <c r="G54" s="31">
        <f t="shared" si="5"/>
        <v>1115267.3999999999</v>
      </c>
      <c r="H54" s="31">
        <v>1115267.3999999999</v>
      </c>
      <c r="I54" s="31">
        <v>1115267400</v>
      </c>
      <c r="J54" s="18">
        <f t="shared" si="1"/>
        <v>0</v>
      </c>
      <c r="K54" s="18">
        <f t="shared" si="2"/>
        <v>1115267.3999999999</v>
      </c>
      <c r="L54" s="18">
        <v>1115267400</v>
      </c>
      <c r="M54" s="25">
        <f t="shared" si="3"/>
        <v>100</v>
      </c>
    </row>
    <row r="55" spans="1:13" ht="75" hidden="1" x14ac:dyDescent="0.25">
      <c r="A55" s="21" t="s">
        <v>110</v>
      </c>
      <c r="B55" s="32" t="s">
        <v>111</v>
      </c>
      <c r="C55" s="33">
        <v>340.2</v>
      </c>
      <c r="D55" s="33"/>
      <c r="E55" s="33">
        <f t="shared" si="4"/>
        <v>340.2</v>
      </c>
      <c r="F55" s="33"/>
      <c r="G55" s="31">
        <f t="shared" si="5"/>
        <v>340.2</v>
      </c>
      <c r="H55" s="31">
        <v>340.2</v>
      </c>
      <c r="I55" s="31">
        <v>340200</v>
      </c>
      <c r="J55" s="18">
        <f t="shared" si="1"/>
        <v>0</v>
      </c>
      <c r="K55" s="18">
        <f t="shared" si="2"/>
        <v>340.2</v>
      </c>
      <c r="L55" s="31">
        <v>340200</v>
      </c>
      <c r="M55" s="25">
        <f t="shared" si="3"/>
        <v>100</v>
      </c>
    </row>
    <row r="56" spans="1:13" ht="75" hidden="1" x14ac:dyDescent="0.25">
      <c r="A56" s="21" t="s">
        <v>112</v>
      </c>
      <c r="B56" s="32" t="s">
        <v>113</v>
      </c>
      <c r="C56" s="33">
        <v>9911.6</v>
      </c>
      <c r="D56" s="33"/>
      <c r="E56" s="33">
        <f t="shared" si="4"/>
        <v>9911.6</v>
      </c>
      <c r="F56" s="33"/>
      <c r="G56" s="31">
        <f t="shared" si="5"/>
        <v>9911.6</v>
      </c>
      <c r="H56" s="31">
        <v>9911.6</v>
      </c>
      <c r="I56" s="31">
        <v>9911600</v>
      </c>
      <c r="J56" s="18">
        <f t="shared" si="1"/>
        <v>0</v>
      </c>
      <c r="K56" s="18">
        <f t="shared" si="2"/>
        <v>9911.6</v>
      </c>
      <c r="L56" s="31">
        <v>9911600</v>
      </c>
      <c r="M56" s="25">
        <f t="shared" si="3"/>
        <v>100</v>
      </c>
    </row>
    <row r="57" spans="1:13" ht="90" hidden="1" x14ac:dyDescent="0.25">
      <c r="A57" s="21" t="s">
        <v>114</v>
      </c>
      <c r="B57" s="32" t="s">
        <v>115</v>
      </c>
      <c r="C57" s="33">
        <v>328904.09999999998</v>
      </c>
      <c r="D57" s="33"/>
      <c r="E57" s="33">
        <f t="shared" si="4"/>
        <v>328904.09999999998</v>
      </c>
      <c r="F57" s="33"/>
      <c r="G57" s="31">
        <f t="shared" si="5"/>
        <v>328904.09999999998</v>
      </c>
      <c r="H57" s="31">
        <v>328904.09999999998</v>
      </c>
      <c r="I57" s="31">
        <v>328904100</v>
      </c>
      <c r="J57" s="18">
        <f t="shared" si="1"/>
        <v>0</v>
      </c>
      <c r="K57" s="18">
        <f t="shared" si="2"/>
        <v>328904.09999999998</v>
      </c>
      <c r="L57" s="31">
        <v>328904100</v>
      </c>
      <c r="M57" s="25">
        <f t="shared" si="3"/>
        <v>100</v>
      </c>
    </row>
    <row r="58" spans="1:13" ht="60" hidden="1" x14ac:dyDescent="0.25">
      <c r="A58" s="21" t="s">
        <v>116</v>
      </c>
      <c r="B58" s="32" t="s">
        <v>117</v>
      </c>
      <c r="C58" s="33">
        <v>68135.399999999994</v>
      </c>
      <c r="D58" s="33"/>
      <c r="E58" s="33">
        <f t="shared" si="4"/>
        <v>68135.399999999994</v>
      </c>
      <c r="F58" s="33"/>
      <c r="G58" s="31">
        <f t="shared" si="5"/>
        <v>68135.399999999994</v>
      </c>
      <c r="H58" s="31">
        <v>68135.399999999994</v>
      </c>
      <c r="I58" s="31">
        <v>68135400</v>
      </c>
      <c r="J58" s="18">
        <f t="shared" si="1"/>
        <v>0</v>
      </c>
      <c r="K58" s="18">
        <f t="shared" si="2"/>
        <v>68135.399999999994</v>
      </c>
      <c r="L58" s="31">
        <v>68135400</v>
      </c>
      <c r="M58" s="25">
        <f t="shared" si="3"/>
        <v>100</v>
      </c>
    </row>
    <row r="59" spans="1:13" ht="45" hidden="1" x14ac:dyDescent="0.25">
      <c r="A59" s="21" t="s">
        <v>118</v>
      </c>
      <c r="B59" s="32" t="s">
        <v>119</v>
      </c>
      <c r="C59" s="33">
        <v>153000.79999999999</v>
      </c>
      <c r="D59" s="33"/>
      <c r="E59" s="33">
        <f t="shared" si="4"/>
        <v>153000.79999999999</v>
      </c>
      <c r="F59" s="33"/>
      <c r="G59" s="31">
        <f t="shared" si="5"/>
        <v>153000.79999999999</v>
      </c>
      <c r="H59" s="31">
        <v>153000.79999999999</v>
      </c>
      <c r="I59" s="31">
        <v>153000800</v>
      </c>
      <c r="J59" s="18">
        <f t="shared" si="1"/>
        <v>0</v>
      </c>
      <c r="K59" s="18">
        <f t="shared" si="2"/>
        <v>153000.79999999999</v>
      </c>
      <c r="L59" s="31">
        <v>153000800</v>
      </c>
      <c r="M59" s="25">
        <f t="shared" si="3"/>
        <v>100</v>
      </c>
    </row>
    <row r="60" spans="1:13" ht="105" hidden="1" x14ac:dyDescent="0.25">
      <c r="A60" s="21" t="s">
        <v>120</v>
      </c>
      <c r="B60" s="32" t="s">
        <v>121</v>
      </c>
      <c r="C60" s="33">
        <v>96390</v>
      </c>
      <c r="D60" s="33"/>
      <c r="E60" s="33">
        <f t="shared" si="4"/>
        <v>96390</v>
      </c>
      <c r="F60" s="33"/>
      <c r="G60" s="31">
        <f t="shared" si="5"/>
        <v>96390</v>
      </c>
      <c r="H60" s="31">
        <v>96390</v>
      </c>
      <c r="I60" s="31">
        <v>96390000</v>
      </c>
      <c r="J60" s="18">
        <f t="shared" si="1"/>
        <v>0</v>
      </c>
      <c r="K60" s="18">
        <f t="shared" si="2"/>
        <v>96390</v>
      </c>
      <c r="L60" s="31">
        <v>96390000</v>
      </c>
      <c r="M60" s="25">
        <f t="shared" si="3"/>
        <v>100</v>
      </c>
    </row>
    <row r="61" spans="1:13" ht="45" hidden="1" x14ac:dyDescent="0.25">
      <c r="A61" s="21" t="s">
        <v>122</v>
      </c>
      <c r="B61" s="32" t="s">
        <v>123</v>
      </c>
      <c r="C61" s="33">
        <v>78302.8</v>
      </c>
      <c r="D61" s="33"/>
      <c r="E61" s="33">
        <f t="shared" si="4"/>
        <v>78302.8</v>
      </c>
      <c r="F61" s="33"/>
      <c r="G61" s="31">
        <f t="shared" si="5"/>
        <v>78302.8</v>
      </c>
      <c r="H61" s="31">
        <v>78302.8</v>
      </c>
      <c r="I61" s="31">
        <f>VLOOKUP(B61,[1]Лист3!$A$3:$C$153,2,0)</f>
        <v>78302800</v>
      </c>
      <c r="J61" s="18">
        <f t="shared" si="1"/>
        <v>0</v>
      </c>
      <c r="K61" s="18">
        <f t="shared" si="2"/>
        <v>78302.8</v>
      </c>
      <c r="L61" s="18">
        <f>VLOOKUP(B61,[1]сент!A57:B168,2,0)</f>
        <v>78302800</v>
      </c>
      <c r="M61" s="25">
        <f t="shared" si="3"/>
        <v>100</v>
      </c>
    </row>
    <row r="62" spans="1:13" ht="90" hidden="1" x14ac:dyDescent="0.25">
      <c r="A62" s="21" t="s">
        <v>124</v>
      </c>
      <c r="B62" s="32" t="s">
        <v>125</v>
      </c>
      <c r="C62" s="33">
        <v>23336.1</v>
      </c>
      <c r="D62" s="33"/>
      <c r="E62" s="33">
        <f t="shared" si="4"/>
        <v>23336.1</v>
      </c>
      <c r="F62" s="33"/>
      <c r="G62" s="31">
        <f t="shared" si="5"/>
        <v>23336.1</v>
      </c>
      <c r="H62" s="31">
        <v>23336.1</v>
      </c>
      <c r="I62" s="31">
        <v>23336100</v>
      </c>
      <c r="J62" s="18">
        <f t="shared" si="1"/>
        <v>0</v>
      </c>
      <c r="K62" s="18">
        <f t="shared" si="2"/>
        <v>23336.1</v>
      </c>
      <c r="L62" s="31">
        <v>23336100</v>
      </c>
      <c r="M62" s="25">
        <f t="shared" si="3"/>
        <v>100</v>
      </c>
    </row>
    <row r="63" spans="1:13" ht="90" hidden="1" x14ac:dyDescent="0.25">
      <c r="A63" s="21" t="s">
        <v>126</v>
      </c>
      <c r="B63" s="32" t="s">
        <v>127</v>
      </c>
      <c r="C63" s="33">
        <v>116450.6</v>
      </c>
      <c r="D63" s="33"/>
      <c r="E63" s="33">
        <f t="shared" si="4"/>
        <v>116450.6</v>
      </c>
      <c r="F63" s="33"/>
      <c r="G63" s="31">
        <f t="shared" si="5"/>
        <v>116450.6</v>
      </c>
      <c r="H63" s="31">
        <v>116450.6</v>
      </c>
      <c r="I63" s="31">
        <v>116450600</v>
      </c>
      <c r="J63" s="18">
        <f t="shared" si="1"/>
        <v>0</v>
      </c>
      <c r="K63" s="18">
        <f t="shared" si="2"/>
        <v>116450.6</v>
      </c>
      <c r="L63" s="31">
        <v>116450600</v>
      </c>
      <c r="M63" s="25">
        <f t="shared" si="3"/>
        <v>100</v>
      </c>
    </row>
    <row r="64" spans="1:13" ht="75" hidden="1" x14ac:dyDescent="0.25">
      <c r="A64" s="21" t="s">
        <v>128</v>
      </c>
      <c r="B64" s="32" t="s">
        <v>129</v>
      </c>
      <c r="C64" s="33">
        <v>29463.9</v>
      </c>
      <c r="D64" s="33"/>
      <c r="E64" s="33">
        <f t="shared" si="4"/>
        <v>29463.9</v>
      </c>
      <c r="F64" s="33"/>
      <c r="G64" s="31">
        <f t="shared" si="5"/>
        <v>29463.9</v>
      </c>
      <c r="H64" s="31">
        <v>29463.9</v>
      </c>
      <c r="I64" s="31">
        <f>VLOOKUP(B64,[1]Лист3!$A$3:$C$153,2,0)</f>
        <v>29463900</v>
      </c>
      <c r="J64" s="18">
        <f t="shared" si="1"/>
        <v>0</v>
      </c>
      <c r="K64" s="18">
        <f t="shared" si="2"/>
        <v>29463.9</v>
      </c>
      <c r="L64" s="18">
        <f>VLOOKUP(B64,[1]сент!A60:B171,2,0)</f>
        <v>29463900</v>
      </c>
      <c r="M64" s="25">
        <f t="shared" si="3"/>
        <v>100</v>
      </c>
    </row>
    <row r="65" spans="1:13" ht="30" hidden="1" x14ac:dyDescent="0.25">
      <c r="A65" s="21" t="s">
        <v>130</v>
      </c>
      <c r="B65" s="32" t="s">
        <v>131</v>
      </c>
      <c r="C65" s="33">
        <v>39106.1</v>
      </c>
      <c r="D65" s="33"/>
      <c r="E65" s="33">
        <f t="shared" si="4"/>
        <v>39106.1</v>
      </c>
      <c r="F65" s="33"/>
      <c r="G65" s="31">
        <f t="shared" si="5"/>
        <v>39106.1</v>
      </c>
      <c r="H65" s="31">
        <v>39106.1</v>
      </c>
      <c r="I65" s="31">
        <f>VLOOKUP(B65,[1]Лист3!$A$3:$C$153,2,0)</f>
        <v>39106100</v>
      </c>
      <c r="J65" s="18">
        <f t="shared" si="1"/>
        <v>0</v>
      </c>
      <c r="K65" s="18">
        <f t="shared" si="2"/>
        <v>39106.1</v>
      </c>
      <c r="L65" s="18">
        <f>VLOOKUP(B65,[1]сент!A61:B172,2,0)</f>
        <v>39106100</v>
      </c>
      <c r="M65" s="25">
        <f t="shared" si="3"/>
        <v>100</v>
      </c>
    </row>
    <row r="66" spans="1:13" ht="45" hidden="1" x14ac:dyDescent="0.25">
      <c r="A66" s="21" t="s">
        <v>132</v>
      </c>
      <c r="B66" s="32" t="s">
        <v>133</v>
      </c>
      <c r="C66" s="33">
        <v>28846.1</v>
      </c>
      <c r="D66" s="33"/>
      <c r="E66" s="33">
        <f t="shared" si="4"/>
        <v>28846.1</v>
      </c>
      <c r="F66" s="33"/>
      <c r="G66" s="31">
        <f t="shared" si="5"/>
        <v>28846.1</v>
      </c>
      <c r="H66" s="31">
        <v>28846.1</v>
      </c>
      <c r="I66" s="31">
        <f>VLOOKUP(B66,[1]Лист3!$A$3:$C$153,2,0)</f>
        <v>28846100</v>
      </c>
      <c r="J66" s="18">
        <f t="shared" si="1"/>
        <v>0</v>
      </c>
      <c r="K66" s="18">
        <f t="shared" si="2"/>
        <v>28846.1</v>
      </c>
      <c r="L66" s="18">
        <f>VLOOKUP(B66,[1]сент!A62:B173,2,0)</f>
        <v>28846100</v>
      </c>
      <c r="M66" s="25">
        <f t="shared" si="3"/>
        <v>100</v>
      </c>
    </row>
    <row r="67" spans="1:13" ht="60" hidden="1" x14ac:dyDescent="0.25">
      <c r="A67" s="21" t="s">
        <v>134</v>
      </c>
      <c r="B67" s="32" t="s">
        <v>135</v>
      </c>
      <c r="C67" s="33">
        <v>127139.6</v>
      </c>
      <c r="D67" s="33"/>
      <c r="E67" s="33">
        <f t="shared" si="4"/>
        <v>127139.6</v>
      </c>
      <c r="F67" s="33"/>
      <c r="G67" s="31">
        <f t="shared" si="5"/>
        <v>127139.6</v>
      </c>
      <c r="H67" s="31">
        <v>127139.6</v>
      </c>
      <c r="I67" s="31">
        <f>VLOOKUP(B67,[1]Лист3!$A$3:$C$153,2,0)</f>
        <v>127139600</v>
      </c>
      <c r="J67" s="18">
        <f t="shared" si="1"/>
        <v>0</v>
      </c>
      <c r="K67" s="18">
        <f t="shared" si="2"/>
        <v>127139.6</v>
      </c>
      <c r="L67" s="18">
        <f>VLOOKUP(B67,[1]сент!A63:B174,2,0)</f>
        <v>127139600</v>
      </c>
      <c r="M67" s="25">
        <f t="shared" si="3"/>
        <v>100</v>
      </c>
    </row>
    <row r="68" spans="1:13" ht="45" hidden="1" x14ac:dyDescent="0.25">
      <c r="A68" s="21" t="s">
        <v>136</v>
      </c>
      <c r="B68" s="32" t="s">
        <v>137</v>
      </c>
      <c r="C68" s="33">
        <v>10295.299999999999</v>
      </c>
      <c r="D68" s="33"/>
      <c r="E68" s="33">
        <f t="shared" si="4"/>
        <v>10295.299999999999</v>
      </c>
      <c r="F68" s="33"/>
      <c r="G68" s="31">
        <f t="shared" si="5"/>
        <v>10295.299999999999</v>
      </c>
      <c r="H68" s="31">
        <v>10295.299999999999</v>
      </c>
      <c r="I68" s="31">
        <f>VLOOKUP(B68,[1]Лист3!$A$3:$C$153,2,0)</f>
        <v>10295300</v>
      </c>
      <c r="J68" s="18">
        <f t="shared" si="1"/>
        <v>0</v>
      </c>
      <c r="K68" s="18">
        <f t="shared" si="2"/>
        <v>10295.299999999999</v>
      </c>
      <c r="L68" s="18">
        <f>VLOOKUP(B68,[1]сент!A64:B175,2,0)</f>
        <v>10295300</v>
      </c>
      <c r="M68" s="25">
        <f t="shared" si="3"/>
        <v>100</v>
      </c>
    </row>
    <row r="69" spans="1:13" ht="60" hidden="1" x14ac:dyDescent="0.25">
      <c r="A69" s="21" t="s">
        <v>138</v>
      </c>
      <c r="B69" s="32" t="s">
        <v>139</v>
      </c>
      <c r="C69" s="33">
        <v>4946.5</v>
      </c>
      <c r="D69" s="33"/>
      <c r="E69" s="33">
        <f t="shared" si="4"/>
        <v>4946.5</v>
      </c>
      <c r="F69" s="33"/>
      <c r="G69" s="31">
        <f t="shared" si="5"/>
        <v>4946.5</v>
      </c>
      <c r="H69" s="31">
        <v>4946.5</v>
      </c>
      <c r="I69" s="31">
        <f>VLOOKUP(B69,[1]Лист3!$A$3:$C$153,2,0)</f>
        <v>4946500</v>
      </c>
      <c r="J69" s="18">
        <f t="shared" si="1"/>
        <v>0</v>
      </c>
      <c r="K69" s="18">
        <f t="shared" si="2"/>
        <v>4946.5</v>
      </c>
      <c r="L69" s="31">
        <v>4946500</v>
      </c>
      <c r="M69" s="25">
        <f t="shared" si="3"/>
        <v>100</v>
      </c>
    </row>
    <row r="70" spans="1:13" s="38" customFormat="1" ht="45" hidden="1" x14ac:dyDescent="0.25">
      <c r="A70" s="21" t="s">
        <v>140</v>
      </c>
      <c r="B70" s="35" t="s">
        <v>141</v>
      </c>
      <c r="C70" s="36">
        <v>207426.3</v>
      </c>
      <c r="D70" s="36"/>
      <c r="E70" s="36">
        <f t="shared" si="4"/>
        <v>207426.3</v>
      </c>
      <c r="F70" s="36"/>
      <c r="G70" s="37">
        <f t="shared" si="5"/>
        <v>207426.3</v>
      </c>
      <c r="H70" s="37">
        <v>0</v>
      </c>
      <c r="I70" s="39">
        <v>0</v>
      </c>
      <c r="J70" s="18">
        <f t="shared" si="1"/>
        <v>0</v>
      </c>
      <c r="K70" s="18">
        <f t="shared" si="2"/>
        <v>0</v>
      </c>
      <c r="L70" s="18">
        <v>0</v>
      </c>
      <c r="M70" s="25">
        <f t="shared" si="3"/>
        <v>0</v>
      </c>
    </row>
    <row r="71" spans="1:13" ht="45" hidden="1" x14ac:dyDescent="0.25">
      <c r="A71" s="21" t="s">
        <v>142</v>
      </c>
      <c r="B71" s="32" t="s">
        <v>143</v>
      </c>
      <c r="C71" s="33">
        <v>56140.5</v>
      </c>
      <c r="D71" s="33"/>
      <c r="E71" s="33">
        <f t="shared" si="4"/>
        <v>56140.5</v>
      </c>
      <c r="F71" s="33"/>
      <c r="G71" s="31">
        <f t="shared" si="5"/>
        <v>56140.5</v>
      </c>
      <c r="H71" s="31">
        <v>56140.5</v>
      </c>
      <c r="I71" s="31">
        <f>VLOOKUP(B71,[1]Лист3!$A$3:$C$153,2,0)</f>
        <v>56140500</v>
      </c>
      <c r="J71" s="18">
        <f t="shared" ref="J71:J134" si="7">K71-H71</f>
        <v>0</v>
      </c>
      <c r="K71" s="18">
        <f t="shared" ref="K71:K134" si="8">L71/$N$6</f>
        <v>56140.5</v>
      </c>
      <c r="L71" s="31">
        <v>56140500</v>
      </c>
      <c r="M71" s="25">
        <f t="shared" ref="M71:M134" si="9">K71/C71*100</f>
        <v>100</v>
      </c>
    </row>
    <row r="72" spans="1:13" ht="45" hidden="1" x14ac:dyDescent="0.25">
      <c r="A72" s="21" t="s">
        <v>144</v>
      </c>
      <c r="B72" s="32" t="s">
        <v>145</v>
      </c>
      <c r="C72" s="33">
        <v>262149.09999999998</v>
      </c>
      <c r="D72" s="33"/>
      <c r="E72" s="33">
        <f t="shared" si="4"/>
        <v>262149.09999999998</v>
      </c>
      <c r="F72" s="33"/>
      <c r="G72" s="31">
        <f t="shared" si="5"/>
        <v>262149.09999999998</v>
      </c>
      <c r="H72" s="31">
        <v>262149.09999999998</v>
      </c>
      <c r="I72" s="31">
        <f>VLOOKUP(B72,[1]Лист3!$A$3:$C$153,2,0)</f>
        <v>262149100</v>
      </c>
      <c r="J72" s="18">
        <f t="shared" si="7"/>
        <v>0</v>
      </c>
      <c r="K72" s="18">
        <f t="shared" si="8"/>
        <v>262149.09999999998</v>
      </c>
      <c r="L72" s="31">
        <v>262149100</v>
      </c>
      <c r="M72" s="25">
        <f t="shared" si="9"/>
        <v>100</v>
      </c>
    </row>
    <row r="73" spans="1:13" ht="45" hidden="1" x14ac:dyDescent="0.25">
      <c r="A73" s="21" t="s">
        <v>146</v>
      </c>
      <c r="B73" s="32" t="s">
        <v>147</v>
      </c>
      <c r="C73" s="33">
        <v>83711.199999999997</v>
      </c>
      <c r="D73" s="33"/>
      <c r="E73" s="33">
        <f t="shared" si="4"/>
        <v>83711.199999999997</v>
      </c>
      <c r="F73" s="33"/>
      <c r="G73" s="31">
        <f t="shared" si="5"/>
        <v>83711.199999999997</v>
      </c>
      <c r="H73" s="31">
        <v>83711.199999999997</v>
      </c>
      <c r="I73" s="31">
        <f>VLOOKUP(B73,[1]Лист3!$A$3:$C$153,2,0)</f>
        <v>83711200</v>
      </c>
      <c r="J73" s="18">
        <f t="shared" si="7"/>
        <v>0</v>
      </c>
      <c r="K73" s="18">
        <f t="shared" si="8"/>
        <v>83711.199999999997</v>
      </c>
      <c r="L73" s="31">
        <v>83711200</v>
      </c>
      <c r="M73" s="25">
        <f t="shared" si="9"/>
        <v>100</v>
      </c>
    </row>
    <row r="74" spans="1:13" ht="120" hidden="1" x14ac:dyDescent="0.25">
      <c r="A74" s="21" t="s">
        <v>148</v>
      </c>
      <c r="B74" s="32" t="s">
        <v>149</v>
      </c>
      <c r="C74" s="33">
        <v>1197</v>
      </c>
      <c r="D74" s="33"/>
      <c r="E74" s="33">
        <f t="shared" si="4"/>
        <v>1197</v>
      </c>
      <c r="F74" s="33"/>
      <c r="G74" s="31">
        <f t="shared" si="5"/>
        <v>1197</v>
      </c>
      <c r="H74" s="31">
        <v>1197</v>
      </c>
      <c r="I74" s="31">
        <v>1197000</v>
      </c>
      <c r="J74" s="18">
        <f t="shared" si="7"/>
        <v>0</v>
      </c>
      <c r="K74" s="18">
        <f t="shared" si="8"/>
        <v>1197</v>
      </c>
      <c r="L74" s="31">
        <v>1197000</v>
      </c>
      <c r="M74" s="25">
        <f t="shared" si="9"/>
        <v>100</v>
      </c>
    </row>
    <row r="75" spans="1:13" ht="90" hidden="1" x14ac:dyDescent="0.25">
      <c r="A75" s="21" t="s">
        <v>150</v>
      </c>
      <c r="B75" s="32" t="s">
        <v>151</v>
      </c>
      <c r="C75" s="33">
        <v>2430</v>
      </c>
      <c r="D75" s="33"/>
      <c r="E75" s="33">
        <f t="shared" si="4"/>
        <v>2430</v>
      </c>
      <c r="F75" s="33"/>
      <c r="G75" s="31">
        <f t="shared" si="5"/>
        <v>2430</v>
      </c>
      <c r="H75" s="31">
        <v>2430</v>
      </c>
      <c r="I75" s="31">
        <v>2430000</v>
      </c>
      <c r="J75" s="18">
        <f t="shared" si="7"/>
        <v>0</v>
      </c>
      <c r="K75" s="18">
        <f t="shared" si="8"/>
        <v>2430</v>
      </c>
      <c r="L75" s="31">
        <v>2430000</v>
      </c>
      <c r="M75" s="25">
        <f t="shared" si="9"/>
        <v>100</v>
      </c>
    </row>
    <row r="76" spans="1:13" ht="45" hidden="1" x14ac:dyDescent="0.25">
      <c r="A76" s="21" t="s">
        <v>152</v>
      </c>
      <c r="B76" s="32" t="s">
        <v>153</v>
      </c>
      <c r="C76" s="33">
        <v>6810.9</v>
      </c>
      <c r="D76" s="33"/>
      <c r="E76" s="33">
        <f t="shared" si="4"/>
        <v>6810.9</v>
      </c>
      <c r="F76" s="33"/>
      <c r="G76" s="31">
        <f t="shared" si="5"/>
        <v>6810.9</v>
      </c>
      <c r="H76" s="31">
        <v>6810.9</v>
      </c>
      <c r="I76" s="31">
        <f>VLOOKUP(B76,[1]Лист3!$A$3:$C$153,2,0)</f>
        <v>6810900</v>
      </c>
      <c r="J76" s="18">
        <f t="shared" si="7"/>
        <v>0</v>
      </c>
      <c r="K76" s="18">
        <f t="shared" si="8"/>
        <v>6810.9</v>
      </c>
      <c r="L76" s="31">
        <v>6810900</v>
      </c>
      <c r="M76" s="25">
        <f t="shared" si="9"/>
        <v>100</v>
      </c>
    </row>
    <row r="77" spans="1:13" ht="30" hidden="1" x14ac:dyDescent="0.25">
      <c r="A77" s="21" t="s">
        <v>154</v>
      </c>
      <c r="B77" s="32" t="s">
        <v>155</v>
      </c>
      <c r="C77" s="33">
        <v>58320</v>
      </c>
      <c r="D77" s="33"/>
      <c r="E77" s="33">
        <f t="shared" si="4"/>
        <v>58320</v>
      </c>
      <c r="F77" s="33"/>
      <c r="G77" s="31">
        <f t="shared" si="5"/>
        <v>58320</v>
      </c>
      <c r="H77" s="31">
        <v>58320</v>
      </c>
      <c r="I77" s="31">
        <f>VLOOKUP(B77,[1]Лист3!$A$3:$C$153,2,0)</f>
        <v>58320000</v>
      </c>
      <c r="J77" s="18">
        <f t="shared" si="7"/>
        <v>0</v>
      </c>
      <c r="K77" s="18">
        <f t="shared" si="8"/>
        <v>58320</v>
      </c>
      <c r="L77" s="31">
        <v>58320000</v>
      </c>
      <c r="M77" s="25">
        <f t="shared" si="9"/>
        <v>100</v>
      </c>
    </row>
    <row r="78" spans="1:13" ht="30" hidden="1" x14ac:dyDescent="0.25">
      <c r="A78" s="21" t="s">
        <v>156</v>
      </c>
      <c r="B78" s="32" t="s">
        <v>157</v>
      </c>
      <c r="C78" s="33">
        <v>158750.29999999999</v>
      </c>
      <c r="D78" s="33"/>
      <c r="E78" s="33">
        <f t="shared" si="4"/>
        <v>158750.29999999999</v>
      </c>
      <c r="F78" s="33"/>
      <c r="G78" s="31">
        <f t="shared" si="5"/>
        <v>158750.29999999999</v>
      </c>
      <c r="H78" s="31">
        <v>158750.29999999999</v>
      </c>
      <c r="I78" s="31">
        <f>VLOOKUP(B78,[1]Лист3!$A$3:$C$153,2,0)</f>
        <v>158750300</v>
      </c>
      <c r="J78" s="18">
        <f t="shared" si="7"/>
        <v>0</v>
      </c>
      <c r="K78" s="18">
        <f t="shared" si="8"/>
        <v>158750.29999999999</v>
      </c>
      <c r="L78" s="31">
        <v>158750300</v>
      </c>
      <c r="M78" s="25">
        <f t="shared" si="9"/>
        <v>100</v>
      </c>
    </row>
    <row r="79" spans="1:13" s="38" customFormat="1" ht="75" hidden="1" x14ac:dyDescent="0.25">
      <c r="A79" s="21" t="s">
        <v>158</v>
      </c>
      <c r="B79" s="40" t="s">
        <v>159</v>
      </c>
      <c r="C79" s="36">
        <v>2573.6</v>
      </c>
      <c r="D79" s="36"/>
      <c r="E79" s="36">
        <f t="shared" si="4"/>
        <v>2573.6</v>
      </c>
      <c r="F79" s="36"/>
      <c r="G79" s="37">
        <f t="shared" si="5"/>
        <v>2573.6</v>
      </c>
      <c r="H79" s="37">
        <v>2574</v>
      </c>
      <c r="I79" s="31">
        <v>2574600</v>
      </c>
      <c r="J79" s="18">
        <f t="shared" si="7"/>
        <v>-0.40000000000009095</v>
      </c>
      <c r="K79" s="18">
        <f t="shared" si="8"/>
        <v>2573.6</v>
      </c>
      <c r="L79" s="31">
        <v>2573600</v>
      </c>
      <c r="M79" s="25">
        <f t="shared" si="9"/>
        <v>100</v>
      </c>
    </row>
    <row r="80" spans="1:13" ht="45" x14ac:dyDescent="0.25">
      <c r="A80" s="21" t="s">
        <v>160</v>
      </c>
      <c r="B80" s="32" t="s">
        <v>161</v>
      </c>
      <c r="C80" s="33">
        <v>1593819.4</v>
      </c>
      <c r="D80" s="33"/>
      <c r="E80" s="33">
        <f t="shared" si="4"/>
        <v>1593819.4</v>
      </c>
      <c r="F80" s="33"/>
      <c r="G80" s="31">
        <f t="shared" si="5"/>
        <v>1593819.4</v>
      </c>
      <c r="H80" s="31">
        <v>1593819.4</v>
      </c>
      <c r="I80" s="31">
        <v>1593819400</v>
      </c>
      <c r="J80" s="18">
        <f t="shared" si="7"/>
        <v>-42156.399999999907</v>
      </c>
      <c r="K80" s="18">
        <f t="shared" si="8"/>
        <v>1551663</v>
      </c>
      <c r="L80" s="18">
        <v>1551663000</v>
      </c>
      <c r="M80" s="25">
        <f t="shared" si="9"/>
        <v>97.35500772546753</v>
      </c>
    </row>
    <row r="81" spans="1:13" ht="60" x14ac:dyDescent="0.25">
      <c r="A81" s="21" t="s">
        <v>162</v>
      </c>
      <c r="B81" s="32" t="s">
        <v>163</v>
      </c>
      <c r="C81" s="33">
        <v>782665.6</v>
      </c>
      <c r="D81" s="33"/>
      <c r="E81" s="33">
        <f t="shared" si="4"/>
        <v>782665.6</v>
      </c>
      <c r="F81" s="33"/>
      <c r="G81" s="31">
        <f t="shared" si="5"/>
        <v>782665.6</v>
      </c>
      <c r="H81" s="31">
        <v>782665.6</v>
      </c>
      <c r="I81" s="31">
        <f>VLOOKUP(B81,[1]Лист3!$A$3:$C$153,2,0)</f>
        <v>782665600</v>
      </c>
      <c r="J81" s="18">
        <f t="shared" si="7"/>
        <v>43.300000000046566</v>
      </c>
      <c r="K81" s="18">
        <f t="shared" si="8"/>
        <v>782708.9</v>
      </c>
      <c r="L81" s="18">
        <v>782708900</v>
      </c>
      <c r="M81" s="25">
        <f t="shared" si="9"/>
        <v>100.00553237551262</v>
      </c>
    </row>
    <row r="82" spans="1:13" s="38" customFormat="1" ht="45" hidden="1" x14ac:dyDescent="0.25">
      <c r="A82" s="21" t="s">
        <v>164</v>
      </c>
      <c r="B82" s="35" t="s">
        <v>165</v>
      </c>
      <c r="C82" s="36">
        <v>1066121.7</v>
      </c>
      <c r="D82" s="36"/>
      <c r="E82" s="36">
        <f t="shared" si="4"/>
        <v>1066121.7</v>
      </c>
      <c r="F82" s="36"/>
      <c r="G82" s="37">
        <f t="shared" si="5"/>
        <v>1066121.7</v>
      </c>
      <c r="H82" s="37">
        <v>522515.20000000001</v>
      </c>
      <c r="I82" s="31">
        <f>VLOOKUP(B82,[1]Лист3!$A$3:$C$153,2,0)</f>
        <v>522515200</v>
      </c>
      <c r="J82" s="18">
        <f t="shared" si="7"/>
        <v>0</v>
      </c>
      <c r="K82" s="18">
        <f t="shared" si="8"/>
        <v>522515.20000000001</v>
      </c>
      <c r="L82" s="31">
        <v>522515200</v>
      </c>
      <c r="M82" s="25">
        <f t="shared" si="9"/>
        <v>49.010839944445372</v>
      </c>
    </row>
    <row r="83" spans="1:13" ht="30" hidden="1" x14ac:dyDescent="0.25">
      <c r="A83" s="21" t="s">
        <v>166</v>
      </c>
      <c r="B83" s="32" t="s">
        <v>167</v>
      </c>
      <c r="C83" s="33">
        <v>2430</v>
      </c>
      <c r="D83" s="33"/>
      <c r="E83" s="33">
        <f t="shared" si="4"/>
        <v>2430</v>
      </c>
      <c r="F83" s="33"/>
      <c r="G83" s="31">
        <f t="shared" si="5"/>
        <v>2430</v>
      </c>
      <c r="H83" s="31">
        <v>2430</v>
      </c>
      <c r="I83" s="31">
        <f>VLOOKUP(B83,[1]Лист3!$A$3:$C$153,2,0)</f>
        <v>2430000</v>
      </c>
      <c r="J83" s="18">
        <f t="shared" si="7"/>
        <v>0</v>
      </c>
      <c r="K83" s="18">
        <f t="shared" si="8"/>
        <v>2430</v>
      </c>
      <c r="L83" s="31">
        <v>2430000</v>
      </c>
      <c r="M83" s="25">
        <f t="shared" si="9"/>
        <v>100</v>
      </c>
    </row>
    <row r="84" spans="1:13" ht="30" hidden="1" x14ac:dyDescent="0.25">
      <c r="A84" s="21" t="s">
        <v>168</v>
      </c>
      <c r="B84" s="32" t="s">
        <v>169</v>
      </c>
      <c r="C84" s="33">
        <v>35740.323799999998</v>
      </c>
      <c r="D84" s="33"/>
      <c r="E84" s="33">
        <f t="shared" si="4"/>
        <v>35740.323799999998</v>
      </c>
      <c r="F84" s="33"/>
      <c r="G84" s="31">
        <f t="shared" si="5"/>
        <v>35740.323799999998</v>
      </c>
      <c r="H84" s="31">
        <v>35740.323799999998</v>
      </c>
      <c r="I84" s="31">
        <f>VLOOKUP(B84,[1]Лист3!$A$3:$C$153,2,0)</f>
        <v>35740323.799999997</v>
      </c>
      <c r="J84" s="18">
        <f t="shared" si="7"/>
        <v>0</v>
      </c>
      <c r="K84" s="18">
        <f t="shared" si="8"/>
        <v>35740.323799999998</v>
      </c>
      <c r="L84" s="31">
        <v>35740323.799999997</v>
      </c>
      <c r="M84" s="25">
        <f t="shared" si="9"/>
        <v>100</v>
      </c>
    </row>
    <row r="85" spans="1:13" ht="32.25" customHeight="1" x14ac:dyDescent="0.25">
      <c r="A85" s="21" t="s">
        <v>170</v>
      </c>
      <c r="B85" s="32" t="s">
        <v>171</v>
      </c>
      <c r="C85" s="33">
        <v>995106.2</v>
      </c>
      <c r="D85" s="33"/>
      <c r="E85" s="33">
        <f t="shared" si="4"/>
        <v>995106.2</v>
      </c>
      <c r="F85" s="33"/>
      <c r="G85" s="31">
        <f t="shared" si="5"/>
        <v>995106.2</v>
      </c>
      <c r="H85" s="31">
        <v>995106.2</v>
      </c>
      <c r="I85" s="31">
        <f>VLOOKUP(B85,[1]Лист3!$A$3:$C$153,2,0)</f>
        <v>995106200</v>
      </c>
      <c r="J85" s="18">
        <f t="shared" si="7"/>
        <v>-63142.699999999953</v>
      </c>
      <c r="K85" s="18">
        <f t="shared" si="8"/>
        <v>931963.5</v>
      </c>
      <c r="L85" s="18">
        <v>931963500</v>
      </c>
      <c r="M85" s="25">
        <f t="shared" si="9"/>
        <v>93.654677259572907</v>
      </c>
    </row>
    <row r="86" spans="1:13" ht="90" hidden="1" x14ac:dyDescent="0.25">
      <c r="A86" s="21" t="s">
        <v>172</v>
      </c>
      <c r="B86" s="32" t="s">
        <v>173</v>
      </c>
      <c r="C86" s="33">
        <v>25888.400000000001</v>
      </c>
      <c r="D86" s="33"/>
      <c r="E86" s="33">
        <f t="shared" si="4"/>
        <v>25888.400000000001</v>
      </c>
      <c r="F86" s="33"/>
      <c r="G86" s="31">
        <f t="shared" si="5"/>
        <v>25888.400000000001</v>
      </c>
      <c r="H86" s="31">
        <v>25888.400000000001</v>
      </c>
      <c r="I86" s="31">
        <v>25888400</v>
      </c>
      <c r="J86" s="18">
        <f t="shared" si="7"/>
        <v>0</v>
      </c>
      <c r="K86" s="31">
        <v>25888.400000000001</v>
      </c>
      <c r="L86" s="18">
        <v>28888400</v>
      </c>
      <c r="M86" s="25">
        <f t="shared" si="9"/>
        <v>100</v>
      </c>
    </row>
    <row r="87" spans="1:13" ht="60" hidden="1" x14ac:dyDescent="0.25">
      <c r="A87" s="21" t="s">
        <v>174</v>
      </c>
      <c r="B87" s="32" t="s">
        <v>175</v>
      </c>
      <c r="C87" s="33">
        <v>1159451.7</v>
      </c>
      <c r="D87" s="33"/>
      <c r="E87" s="33">
        <f t="shared" si="4"/>
        <v>1159451.7</v>
      </c>
      <c r="F87" s="33"/>
      <c r="G87" s="31">
        <f t="shared" si="5"/>
        <v>1159451.7</v>
      </c>
      <c r="H87" s="31">
        <v>1159451.7</v>
      </c>
      <c r="I87" s="31">
        <v>1159451700</v>
      </c>
      <c r="J87" s="18">
        <f t="shared" si="7"/>
        <v>0</v>
      </c>
      <c r="K87" s="18">
        <f t="shared" si="8"/>
        <v>1159451.7</v>
      </c>
      <c r="L87" s="18">
        <v>1159451700</v>
      </c>
      <c r="M87" s="25">
        <f t="shared" si="9"/>
        <v>100</v>
      </c>
    </row>
    <row r="88" spans="1:13" ht="75" hidden="1" x14ac:dyDescent="0.25">
      <c r="A88" s="21" t="s">
        <v>176</v>
      </c>
      <c r="B88" s="32" t="s">
        <v>177</v>
      </c>
      <c r="C88" s="33">
        <v>26401.8</v>
      </c>
      <c r="D88" s="33"/>
      <c r="E88" s="33">
        <f t="shared" si="4"/>
        <v>26401.8</v>
      </c>
      <c r="F88" s="33"/>
      <c r="G88" s="31">
        <f t="shared" si="5"/>
        <v>26401.8</v>
      </c>
      <c r="H88" s="31">
        <v>26401.8</v>
      </c>
      <c r="I88" s="31">
        <f>VLOOKUP(B88,[1]Лист3!$A$3:$C$153,2,0)</f>
        <v>26401800</v>
      </c>
      <c r="J88" s="18">
        <f t="shared" si="7"/>
        <v>0</v>
      </c>
      <c r="K88" s="18">
        <f t="shared" si="8"/>
        <v>26401.8</v>
      </c>
      <c r="L88" s="18">
        <v>26401800</v>
      </c>
      <c r="M88" s="25">
        <f t="shared" si="9"/>
        <v>100</v>
      </c>
    </row>
    <row r="89" spans="1:13" ht="60" hidden="1" x14ac:dyDescent="0.25">
      <c r="A89" s="21" t="s">
        <v>178</v>
      </c>
      <c r="B89" s="32" t="s">
        <v>179</v>
      </c>
      <c r="C89" s="33">
        <v>374657.5</v>
      </c>
      <c r="D89" s="33"/>
      <c r="E89" s="33">
        <f t="shared" si="4"/>
        <v>374657.5</v>
      </c>
      <c r="F89" s="33"/>
      <c r="G89" s="31">
        <f t="shared" si="5"/>
        <v>374657.5</v>
      </c>
      <c r="H89" s="31">
        <v>374657.5</v>
      </c>
      <c r="I89" s="31">
        <f>VLOOKUP(B89,[1]Лист3!$A$3:$C$153,2,0)</f>
        <v>374657500</v>
      </c>
      <c r="J89" s="18">
        <f t="shared" si="7"/>
        <v>0</v>
      </c>
      <c r="K89" s="18">
        <f t="shared" si="8"/>
        <v>374657.5</v>
      </c>
      <c r="L89" s="18">
        <v>374657500</v>
      </c>
      <c r="M89" s="25">
        <f t="shared" si="9"/>
        <v>100</v>
      </c>
    </row>
    <row r="90" spans="1:13" ht="45" hidden="1" x14ac:dyDescent="0.25">
      <c r="A90" s="21" t="s">
        <v>180</v>
      </c>
      <c r="B90" s="32" t="s">
        <v>181</v>
      </c>
      <c r="C90" s="33">
        <v>5464.5</v>
      </c>
      <c r="D90" s="33"/>
      <c r="E90" s="33">
        <f t="shared" si="4"/>
        <v>5464.5</v>
      </c>
      <c r="F90" s="33"/>
      <c r="G90" s="31">
        <f t="shared" si="5"/>
        <v>5464.5</v>
      </c>
      <c r="H90" s="31">
        <v>5464.5</v>
      </c>
      <c r="I90" s="31">
        <f>VLOOKUP(B90,[1]Лист3!$A$3:$C$153,2,0)</f>
        <v>5464500</v>
      </c>
      <c r="J90" s="18">
        <f t="shared" si="7"/>
        <v>0</v>
      </c>
      <c r="K90" s="18">
        <f t="shared" si="8"/>
        <v>5464.5</v>
      </c>
      <c r="L90" s="18">
        <v>5464500</v>
      </c>
      <c r="M90" s="25">
        <f t="shared" si="9"/>
        <v>100</v>
      </c>
    </row>
    <row r="91" spans="1:13" ht="60" hidden="1" x14ac:dyDescent="0.25">
      <c r="A91" s="21" t="s">
        <v>182</v>
      </c>
      <c r="B91" s="32" t="s">
        <v>183</v>
      </c>
      <c r="C91" s="33">
        <v>3215.7</v>
      </c>
      <c r="D91" s="33"/>
      <c r="E91" s="33">
        <f t="shared" si="4"/>
        <v>3215.7</v>
      </c>
      <c r="F91" s="33"/>
      <c r="G91" s="31">
        <f t="shared" si="5"/>
        <v>3215.7</v>
      </c>
      <c r="H91" s="31">
        <v>3215.7</v>
      </c>
      <c r="I91" s="31">
        <v>3215700</v>
      </c>
      <c r="J91" s="18">
        <f t="shared" si="7"/>
        <v>0</v>
      </c>
      <c r="K91" s="18">
        <f t="shared" si="8"/>
        <v>3215.7</v>
      </c>
      <c r="L91" s="18">
        <v>3215700</v>
      </c>
      <c r="M91" s="25">
        <f t="shared" si="9"/>
        <v>100</v>
      </c>
    </row>
    <row r="92" spans="1:13" ht="60" hidden="1" x14ac:dyDescent="0.25">
      <c r="A92" s="21" t="s">
        <v>184</v>
      </c>
      <c r="B92" s="32" t="s">
        <v>185</v>
      </c>
      <c r="C92" s="33">
        <v>19249.3</v>
      </c>
      <c r="D92" s="33"/>
      <c r="E92" s="33">
        <f t="shared" si="4"/>
        <v>19249.3</v>
      </c>
      <c r="F92" s="33"/>
      <c r="G92" s="31">
        <f t="shared" si="5"/>
        <v>19249.3</v>
      </c>
      <c r="H92" s="31">
        <v>19249.3</v>
      </c>
      <c r="I92" s="31">
        <f>VLOOKUP(B92,[1]Лист3!$A$3:$C$153,2,0)</f>
        <v>19249300</v>
      </c>
      <c r="J92" s="18">
        <f t="shared" si="7"/>
        <v>0</v>
      </c>
      <c r="K92" s="18">
        <f t="shared" si="8"/>
        <v>19249.3</v>
      </c>
      <c r="L92" s="18">
        <v>19249300</v>
      </c>
      <c r="M92" s="25">
        <f t="shared" si="9"/>
        <v>100</v>
      </c>
    </row>
    <row r="93" spans="1:13" ht="30" hidden="1" x14ac:dyDescent="0.25">
      <c r="A93" s="21" t="s">
        <v>186</v>
      </c>
      <c r="B93" s="32" t="s">
        <v>187</v>
      </c>
      <c r="C93" s="33">
        <v>202827</v>
      </c>
      <c r="D93" s="33"/>
      <c r="E93" s="33">
        <f t="shared" si="4"/>
        <v>202827</v>
      </c>
      <c r="F93" s="33"/>
      <c r="G93" s="31">
        <f t="shared" si="5"/>
        <v>202827</v>
      </c>
      <c r="H93" s="31">
        <v>202827</v>
      </c>
      <c r="I93" s="31">
        <f>VLOOKUP(B93,[1]Лист3!$A$3:$C$153,2,0)</f>
        <v>202827000</v>
      </c>
      <c r="J93" s="18">
        <f t="shared" si="7"/>
        <v>0</v>
      </c>
      <c r="K93" s="18">
        <f t="shared" si="8"/>
        <v>202827</v>
      </c>
      <c r="L93" s="18">
        <v>202827000</v>
      </c>
      <c r="M93" s="25">
        <f t="shared" si="9"/>
        <v>100</v>
      </c>
    </row>
    <row r="94" spans="1:13" ht="30" hidden="1" x14ac:dyDescent="0.25">
      <c r="A94" s="21" t="s">
        <v>188</v>
      </c>
      <c r="B94" s="32" t="s">
        <v>189</v>
      </c>
      <c r="C94" s="33">
        <v>26387</v>
      </c>
      <c r="D94" s="33"/>
      <c r="E94" s="33">
        <f t="shared" si="4"/>
        <v>26387</v>
      </c>
      <c r="F94" s="33"/>
      <c r="G94" s="31">
        <f t="shared" si="5"/>
        <v>26387</v>
      </c>
      <c r="H94" s="31">
        <v>26387</v>
      </c>
      <c r="I94" s="31">
        <v>26387000</v>
      </c>
      <c r="J94" s="18">
        <f t="shared" si="7"/>
        <v>0</v>
      </c>
      <c r="K94" s="18">
        <f t="shared" si="8"/>
        <v>26387</v>
      </c>
      <c r="L94" s="18">
        <v>26387000</v>
      </c>
      <c r="M94" s="25">
        <f t="shared" si="9"/>
        <v>100</v>
      </c>
    </row>
    <row r="95" spans="1:13" ht="60" hidden="1" x14ac:dyDescent="0.25">
      <c r="A95" s="21" t="s">
        <v>190</v>
      </c>
      <c r="B95" s="32" t="s">
        <v>191</v>
      </c>
      <c r="C95" s="33">
        <v>858754.9</v>
      </c>
      <c r="D95" s="33"/>
      <c r="E95" s="33">
        <f t="shared" si="4"/>
        <v>858754.9</v>
      </c>
      <c r="F95" s="33"/>
      <c r="G95" s="31">
        <f t="shared" si="5"/>
        <v>858754.9</v>
      </c>
      <c r="H95" s="31">
        <v>858754.9</v>
      </c>
      <c r="I95" s="31">
        <f>VLOOKUP(B95,[1]Лист3!$A$3:$C$153,2,0)</f>
        <v>858754900</v>
      </c>
      <c r="J95" s="18">
        <f t="shared" si="7"/>
        <v>0</v>
      </c>
      <c r="K95" s="18">
        <f t="shared" si="8"/>
        <v>858754.9</v>
      </c>
      <c r="L95" s="18">
        <v>858754900</v>
      </c>
      <c r="M95" s="25">
        <f t="shared" si="9"/>
        <v>100</v>
      </c>
    </row>
    <row r="96" spans="1:13" ht="45" hidden="1" x14ac:dyDescent="0.25">
      <c r="A96" s="21" t="s">
        <v>192</v>
      </c>
      <c r="B96" s="32" t="s">
        <v>193</v>
      </c>
      <c r="C96" s="33">
        <v>334181</v>
      </c>
      <c r="D96" s="33"/>
      <c r="E96" s="33">
        <f t="shared" si="4"/>
        <v>334181</v>
      </c>
      <c r="F96" s="33"/>
      <c r="G96" s="31">
        <f t="shared" si="5"/>
        <v>334181</v>
      </c>
      <c r="H96" s="31">
        <v>334181</v>
      </c>
      <c r="I96" s="31">
        <f>VLOOKUP(B96,[1]Лист3!$A$3:$C$153,2,0)</f>
        <v>334181000</v>
      </c>
      <c r="J96" s="18">
        <f t="shared" si="7"/>
        <v>0</v>
      </c>
      <c r="K96" s="18">
        <f t="shared" si="8"/>
        <v>334181</v>
      </c>
      <c r="L96" s="18">
        <v>334181000</v>
      </c>
      <c r="M96" s="25">
        <f t="shared" si="9"/>
        <v>100</v>
      </c>
    </row>
    <row r="97" spans="1:13" ht="30" hidden="1" x14ac:dyDescent="0.25">
      <c r="A97" s="21" t="s">
        <v>194</v>
      </c>
      <c r="B97" s="32" t="s">
        <v>195</v>
      </c>
      <c r="C97" s="33">
        <v>7368.6</v>
      </c>
      <c r="D97" s="33"/>
      <c r="E97" s="33">
        <f t="shared" si="4"/>
        <v>7368.6</v>
      </c>
      <c r="F97" s="33"/>
      <c r="G97" s="31">
        <f t="shared" si="5"/>
        <v>7368.6</v>
      </c>
      <c r="H97" s="31">
        <v>7368.6</v>
      </c>
      <c r="I97" s="31">
        <f>VLOOKUP(B97,[1]Лист3!$A$3:$C$153,2,0)</f>
        <v>7368600</v>
      </c>
      <c r="J97" s="18">
        <f t="shared" si="7"/>
        <v>0</v>
      </c>
      <c r="K97" s="18">
        <f t="shared" si="8"/>
        <v>7368.6</v>
      </c>
      <c r="L97" s="18">
        <v>7368600</v>
      </c>
      <c r="M97" s="25">
        <f t="shared" si="9"/>
        <v>100</v>
      </c>
    </row>
    <row r="98" spans="1:13" ht="30" hidden="1" x14ac:dyDescent="0.25">
      <c r="A98" s="21" t="s">
        <v>196</v>
      </c>
      <c r="B98" s="32" t="s">
        <v>197</v>
      </c>
      <c r="C98" s="33">
        <v>99405.7</v>
      </c>
      <c r="D98" s="33"/>
      <c r="E98" s="33">
        <f t="shared" si="4"/>
        <v>99405.7</v>
      </c>
      <c r="F98" s="33"/>
      <c r="G98" s="31">
        <f t="shared" si="5"/>
        <v>99405.7</v>
      </c>
      <c r="H98" s="31">
        <v>99405.7</v>
      </c>
      <c r="I98" s="31">
        <f>VLOOKUP(B98,[1]Лист3!$A$3:$C$153,2,0)</f>
        <v>99405700</v>
      </c>
      <c r="J98" s="18">
        <f t="shared" si="7"/>
        <v>0</v>
      </c>
      <c r="K98" s="18">
        <f t="shared" si="8"/>
        <v>99405.7</v>
      </c>
      <c r="L98" s="18">
        <v>99405700</v>
      </c>
      <c r="M98" s="25">
        <f t="shared" si="9"/>
        <v>100</v>
      </c>
    </row>
    <row r="99" spans="1:13" ht="45" hidden="1" x14ac:dyDescent="0.25">
      <c r="A99" s="21" t="s">
        <v>198</v>
      </c>
      <c r="B99" s="32" t="s">
        <v>199</v>
      </c>
      <c r="C99" s="33">
        <v>4446.8</v>
      </c>
      <c r="D99" s="33"/>
      <c r="E99" s="33">
        <f t="shared" si="4"/>
        <v>4446.8</v>
      </c>
      <c r="F99" s="33"/>
      <c r="G99" s="31">
        <f t="shared" si="5"/>
        <v>4446.8</v>
      </c>
      <c r="H99" s="31">
        <v>4446.8</v>
      </c>
      <c r="I99" s="31">
        <f>VLOOKUP(B99,[1]Лист3!$A$3:$C$153,2,0)</f>
        <v>4446800</v>
      </c>
      <c r="J99" s="18">
        <f t="shared" si="7"/>
        <v>0</v>
      </c>
      <c r="K99" s="18">
        <f t="shared" si="8"/>
        <v>4446.8</v>
      </c>
      <c r="L99" s="18">
        <v>4446800</v>
      </c>
      <c r="M99" s="25">
        <f t="shared" si="9"/>
        <v>100</v>
      </c>
    </row>
    <row r="100" spans="1:13" ht="45" hidden="1" x14ac:dyDescent="0.25">
      <c r="A100" s="21" t="s">
        <v>200</v>
      </c>
      <c r="B100" s="41" t="s">
        <v>201</v>
      </c>
      <c r="C100" s="33">
        <v>5384.8</v>
      </c>
      <c r="D100" s="33"/>
      <c r="E100" s="33">
        <f t="shared" si="4"/>
        <v>5384.8</v>
      </c>
      <c r="F100" s="33"/>
      <c r="G100" s="31">
        <f t="shared" si="5"/>
        <v>5384.8</v>
      </c>
      <c r="H100" s="31">
        <v>5384.8</v>
      </c>
      <c r="I100" s="31">
        <v>5384800</v>
      </c>
      <c r="J100" s="18">
        <f t="shared" si="7"/>
        <v>0</v>
      </c>
      <c r="K100" s="18">
        <f t="shared" si="8"/>
        <v>5384.8</v>
      </c>
      <c r="L100" s="18">
        <v>5384800</v>
      </c>
      <c r="M100" s="25">
        <f t="shared" si="9"/>
        <v>100</v>
      </c>
    </row>
    <row r="101" spans="1:13" ht="30" hidden="1" x14ac:dyDescent="0.25">
      <c r="A101" s="21" t="s">
        <v>202</v>
      </c>
      <c r="B101" s="32" t="s">
        <v>203</v>
      </c>
      <c r="C101" s="33">
        <v>44342.9</v>
      </c>
      <c r="D101" s="33"/>
      <c r="E101" s="33">
        <f t="shared" si="4"/>
        <v>44342.9</v>
      </c>
      <c r="F101" s="33"/>
      <c r="G101" s="31">
        <f t="shared" si="5"/>
        <v>44342.9</v>
      </c>
      <c r="H101" s="31">
        <v>44342.9</v>
      </c>
      <c r="I101" s="31">
        <f>VLOOKUP(B101,[1]Лист3!$A$3:$C$153,2,0)</f>
        <v>44342900</v>
      </c>
      <c r="J101" s="18">
        <f t="shared" si="7"/>
        <v>0</v>
      </c>
      <c r="K101" s="18">
        <f t="shared" si="8"/>
        <v>44342.9</v>
      </c>
      <c r="L101" s="18">
        <v>44342900</v>
      </c>
      <c r="M101" s="25">
        <f t="shared" si="9"/>
        <v>100</v>
      </c>
    </row>
    <row r="102" spans="1:13" s="38" customFormat="1" ht="45" hidden="1" x14ac:dyDescent="0.25">
      <c r="A102" s="21" t="s">
        <v>204</v>
      </c>
      <c r="B102" s="35" t="s">
        <v>205</v>
      </c>
      <c r="C102" s="36">
        <v>146342.29999999999</v>
      </c>
      <c r="D102" s="36"/>
      <c r="E102" s="36">
        <f t="shared" si="4"/>
        <v>146342.29999999999</v>
      </c>
      <c r="F102" s="36"/>
      <c r="G102" s="37">
        <f t="shared" si="5"/>
        <v>146342.29999999999</v>
      </c>
      <c r="H102" s="37">
        <v>0</v>
      </c>
      <c r="I102" s="31">
        <v>0</v>
      </c>
      <c r="J102" s="18">
        <f t="shared" si="7"/>
        <v>0</v>
      </c>
      <c r="K102" s="18">
        <f t="shared" si="8"/>
        <v>0</v>
      </c>
      <c r="L102" s="18">
        <v>0</v>
      </c>
      <c r="M102" s="25">
        <f t="shared" si="9"/>
        <v>0</v>
      </c>
    </row>
    <row r="103" spans="1:13" ht="75" hidden="1" x14ac:dyDescent="0.25">
      <c r="A103" s="21" t="s">
        <v>206</v>
      </c>
      <c r="B103" s="32" t="s">
        <v>207</v>
      </c>
      <c r="C103" s="33">
        <v>141292.1</v>
      </c>
      <c r="D103" s="33"/>
      <c r="E103" s="33">
        <f t="shared" ref="E103:E163" si="10">C103+D103</f>
        <v>141292.1</v>
      </c>
      <c r="F103" s="33"/>
      <c r="G103" s="31">
        <f t="shared" si="5"/>
        <v>141292.1</v>
      </c>
      <c r="H103" s="31">
        <v>141292.1</v>
      </c>
      <c r="I103" s="31">
        <v>141292100</v>
      </c>
      <c r="J103" s="18">
        <f t="shared" si="7"/>
        <v>0</v>
      </c>
      <c r="K103" s="18">
        <f t="shared" si="8"/>
        <v>141292.1</v>
      </c>
      <c r="L103" s="18">
        <v>141292100</v>
      </c>
      <c r="M103" s="25">
        <f t="shared" si="9"/>
        <v>100</v>
      </c>
    </row>
    <row r="104" spans="1:13" ht="45" hidden="1" x14ac:dyDescent="0.25">
      <c r="A104" s="21" t="s">
        <v>208</v>
      </c>
      <c r="B104" s="32" t="s">
        <v>209</v>
      </c>
      <c r="C104" s="33">
        <v>35948.199999999997</v>
      </c>
      <c r="D104" s="33"/>
      <c r="E104" s="33">
        <f t="shared" si="10"/>
        <v>35948.199999999997</v>
      </c>
      <c r="F104" s="33"/>
      <c r="G104" s="31">
        <f t="shared" ref="G104:G161" si="11">E104</f>
        <v>35948.199999999997</v>
      </c>
      <c r="H104" s="31">
        <v>35948.199999999997</v>
      </c>
      <c r="I104" s="31">
        <f>VLOOKUP(B104,[1]Лист3!$A$3:$C$153,2,0)</f>
        <v>35948200</v>
      </c>
      <c r="J104" s="18">
        <f t="shared" si="7"/>
        <v>0</v>
      </c>
      <c r="K104" s="18">
        <f t="shared" si="8"/>
        <v>35948.199999999997</v>
      </c>
      <c r="L104" s="18">
        <v>35948200</v>
      </c>
      <c r="M104" s="25">
        <f t="shared" si="9"/>
        <v>100</v>
      </c>
    </row>
    <row r="105" spans="1:13" ht="30" hidden="1" x14ac:dyDescent="0.25">
      <c r="A105" s="21" t="s">
        <v>210</v>
      </c>
      <c r="B105" s="32" t="s">
        <v>211</v>
      </c>
      <c r="C105" s="33">
        <v>398903</v>
      </c>
      <c r="D105" s="33"/>
      <c r="E105" s="33">
        <f t="shared" si="10"/>
        <v>398903</v>
      </c>
      <c r="F105" s="33"/>
      <c r="G105" s="31">
        <f t="shared" si="11"/>
        <v>398903</v>
      </c>
      <c r="H105" s="31">
        <v>398903</v>
      </c>
      <c r="I105" s="31">
        <f>VLOOKUP(B105,[1]Лист3!$A$3:$C$153,2,0)</f>
        <v>398903000</v>
      </c>
      <c r="J105" s="18">
        <f t="shared" si="7"/>
        <v>0</v>
      </c>
      <c r="K105" s="18">
        <f t="shared" si="8"/>
        <v>398903</v>
      </c>
      <c r="L105" s="18">
        <v>398903000</v>
      </c>
      <c r="M105" s="25">
        <f t="shared" si="9"/>
        <v>100</v>
      </c>
    </row>
    <row r="106" spans="1:13" s="38" customFormat="1" ht="30" hidden="1" x14ac:dyDescent="0.25">
      <c r="A106" s="21" t="s">
        <v>212</v>
      </c>
      <c r="B106" s="35" t="s">
        <v>213</v>
      </c>
      <c r="C106" s="36">
        <v>851551.3</v>
      </c>
      <c r="D106" s="36"/>
      <c r="E106" s="36">
        <f t="shared" si="10"/>
        <v>851551.3</v>
      </c>
      <c r="F106" s="36"/>
      <c r="G106" s="37">
        <v>149397.6</v>
      </c>
      <c r="H106" s="37">
        <v>149397.6</v>
      </c>
      <c r="I106" s="31">
        <f>VLOOKUP(B106,[1]Лист3!$A$3:$C$153,2,0)</f>
        <v>149397600</v>
      </c>
      <c r="J106" s="18">
        <f t="shared" si="7"/>
        <v>0</v>
      </c>
      <c r="K106" s="18">
        <f t="shared" si="8"/>
        <v>149397.6</v>
      </c>
      <c r="L106" s="18">
        <v>149397600</v>
      </c>
      <c r="M106" s="25">
        <f t="shared" si="9"/>
        <v>17.544169094686367</v>
      </c>
    </row>
    <row r="107" spans="1:13" ht="30" hidden="1" x14ac:dyDescent="0.25">
      <c r="A107" s="21" t="s">
        <v>214</v>
      </c>
      <c r="B107" s="32" t="s">
        <v>215</v>
      </c>
      <c r="C107" s="33">
        <v>19683.400000000001</v>
      </c>
      <c r="D107" s="33"/>
      <c r="E107" s="33">
        <f t="shared" si="10"/>
        <v>19683.400000000001</v>
      </c>
      <c r="F107" s="33"/>
      <c r="G107" s="31">
        <f t="shared" si="11"/>
        <v>19683.400000000001</v>
      </c>
      <c r="H107" s="31">
        <v>19683.400000000001</v>
      </c>
      <c r="I107" s="31">
        <f>VLOOKUP(B107,[1]Лист3!$A$3:$C$153,2,0)</f>
        <v>19683400</v>
      </c>
      <c r="J107" s="18">
        <f t="shared" si="7"/>
        <v>0</v>
      </c>
      <c r="K107" s="18">
        <f t="shared" si="8"/>
        <v>19683.400000000001</v>
      </c>
      <c r="L107" s="18">
        <v>19683400</v>
      </c>
      <c r="M107" s="25">
        <f t="shared" si="9"/>
        <v>100</v>
      </c>
    </row>
    <row r="108" spans="1:13" ht="60" x14ac:dyDescent="0.25">
      <c r="A108" s="21" t="s">
        <v>216</v>
      </c>
      <c r="B108" s="32" t="s">
        <v>217</v>
      </c>
      <c r="C108" s="33">
        <v>162098</v>
      </c>
      <c r="D108" s="33"/>
      <c r="E108" s="33">
        <f t="shared" si="10"/>
        <v>162098</v>
      </c>
      <c r="F108" s="33"/>
      <c r="G108" s="31">
        <f t="shared" si="11"/>
        <v>162098</v>
      </c>
      <c r="H108" s="31">
        <v>162098</v>
      </c>
      <c r="I108" s="31">
        <f>VLOOKUP(B108,[1]Лист3!$A$3:$C$153,2,0)</f>
        <v>162098000</v>
      </c>
      <c r="J108" s="18">
        <f t="shared" si="7"/>
        <v>-32423.600000000006</v>
      </c>
      <c r="K108" s="18">
        <f t="shared" si="8"/>
        <v>129674.4</v>
      </c>
      <c r="L108" s="18">
        <v>129674400</v>
      </c>
      <c r="M108" s="25">
        <f t="shared" si="9"/>
        <v>79.997532356969231</v>
      </c>
    </row>
    <row r="109" spans="1:13" ht="30" hidden="1" x14ac:dyDescent="0.25">
      <c r="A109" s="21" t="s">
        <v>218</v>
      </c>
      <c r="B109" s="32" t="s">
        <v>219</v>
      </c>
      <c r="C109" s="33">
        <v>18425</v>
      </c>
      <c r="D109" s="33"/>
      <c r="E109" s="33">
        <f t="shared" si="10"/>
        <v>18425</v>
      </c>
      <c r="F109" s="33"/>
      <c r="G109" s="31">
        <f t="shared" si="11"/>
        <v>18425</v>
      </c>
      <c r="H109" s="31">
        <v>18425</v>
      </c>
      <c r="I109" s="31">
        <f>VLOOKUP(B109,[1]Лист3!$A$3:$C$153,2,0)</f>
        <v>18425000</v>
      </c>
      <c r="J109" s="18">
        <f t="shared" si="7"/>
        <v>0</v>
      </c>
      <c r="K109" s="18">
        <f t="shared" si="8"/>
        <v>18425</v>
      </c>
      <c r="L109" s="18">
        <v>18425000</v>
      </c>
      <c r="M109" s="25">
        <f t="shared" si="9"/>
        <v>100</v>
      </c>
    </row>
    <row r="110" spans="1:13" ht="60" hidden="1" x14ac:dyDescent="0.25">
      <c r="A110" s="21" t="s">
        <v>220</v>
      </c>
      <c r="B110" s="32" t="s">
        <v>221</v>
      </c>
      <c r="C110" s="33">
        <v>56330.400000000001</v>
      </c>
      <c r="D110" s="33"/>
      <c r="E110" s="33">
        <f t="shared" si="10"/>
        <v>56330.400000000001</v>
      </c>
      <c r="F110" s="33"/>
      <c r="G110" s="31">
        <f t="shared" si="11"/>
        <v>56330.400000000001</v>
      </c>
      <c r="H110" s="31">
        <v>56330.400000000001</v>
      </c>
      <c r="I110" s="31">
        <f>VLOOKUP(B110,[1]Лист3!$A$3:$C$153,2,0)</f>
        <v>56330400</v>
      </c>
      <c r="J110" s="18">
        <f t="shared" si="7"/>
        <v>0</v>
      </c>
      <c r="K110" s="18">
        <f t="shared" si="8"/>
        <v>56330.400000000001</v>
      </c>
      <c r="L110" s="18">
        <v>56330400</v>
      </c>
      <c r="M110" s="25">
        <f t="shared" si="9"/>
        <v>100</v>
      </c>
    </row>
    <row r="111" spans="1:13" ht="60" hidden="1" x14ac:dyDescent="0.25">
      <c r="A111" s="21" t="s">
        <v>222</v>
      </c>
      <c r="B111" s="32" t="s">
        <v>223</v>
      </c>
      <c r="C111" s="33">
        <v>6200.6</v>
      </c>
      <c r="D111" s="33"/>
      <c r="E111" s="33">
        <f t="shared" si="10"/>
        <v>6200.6</v>
      </c>
      <c r="F111" s="33"/>
      <c r="G111" s="31">
        <f t="shared" si="11"/>
        <v>6200.6</v>
      </c>
      <c r="H111" s="31">
        <v>6200.6</v>
      </c>
      <c r="I111" s="31">
        <f>VLOOKUP(B111,[1]Лист3!$A$3:$C$153,2,0)</f>
        <v>6200600</v>
      </c>
      <c r="J111" s="18">
        <f t="shared" si="7"/>
        <v>0</v>
      </c>
      <c r="K111" s="18">
        <f t="shared" si="8"/>
        <v>6200.6</v>
      </c>
      <c r="L111" s="18">
        <v>6200600</v>
      </c>
      <c r="M111" s="25">
        <f t="shared" si="9"/>
        <v>100</v>
      </c>
    </row>
    <row r="112" spans="1:13" ht="45" hidden="1" x14ac:dyDescent="0.25">
      <c r="A112" s="21" t="s">
        <v>224</v>
      </c>
      <c r="B112" s="32" t="s">
        <v>225</v>
      </c>
      <c r="C112" s="33">
        <v>42894.8</v>
      </c>
      <c r="D112" s="33"/>
      <c r="E112" s="33">
        <f t="shared" si="10"/>
        <v>42894.8</v>
      </c>
      <c r="F112" s="33"/>
      <c r="G112" s="31">
        <f t="shared" si="11"/>
        <v>42894.8</v>
      </c>
      <c r="H112" s="31">
        <v>42894.8</v>
      </c>
      <c r="I112" s="31">
        <f>VLOOKUP(B112,[1]Лист3!$A$3:$C$153,2,0)</f>
        <v>42894800</v>
      </c>
      <c r="J112" s="18">
        <f t="shared" si="7"/>
        <v>0</v>
      </c>
      <c r="K112" s="18">
        <f t="shared" si="8"/>
        <v>42894.8</v>
      </c>
      <c r="L112" s="18">
        <v>42894800</v>
      </c>
      <c r="M112" s="25">
        <f t="shared" si="9"/>
        <v>100</v>
      </c>
    </row>
    <row r="113" spans="1:13" s="38" customFormat="1" ht="45" hidden="1" x14ac:dyDescent="0.25">
      <c r="A113" s="21" t="s">
        <v>226</v>
      </c>
      <c r="B113" s="35" t="s">
        <v>227</v>
      </c>
      <c r="C113" s="36">
        <v>704000</v>
      </c>
      <c r="D113" s="36"/>
      <c r="E113" s="36">
        <f t="shared" si="10"/>
        <v>704000</v>
      </c>
      <c r="F113" s="36"/>
      <c r="G113" s="37">
        <f t="shared" si="11"/>
        <v>704000</v>
      </c>
      <c r="H113" s="37">
        <v>741940.3</v>
      </c>
      <c r="I113" s="31">
        <f>VLOOKUP(B113,[1]Лист3!$A$3:$C$153,2,0)</f>
        <v>741940300</v>
      </c>
      <c r="J113" s="18">
        <f t="shared" si="7"/>
        <v>0</v>
      </c>
      <c r="K113" s="18">
        <f t="shared" si="8"/>
        <v>741940.3</v>
      </c>
      <c r="L113" s="18">
        <v>741940300</v>
      </c>
      <c r="M113" s="25">
        <f t="shared" si="9"/>
        <v>105.38924715909093</v>
      </c>
    </row>
    <row r="114" spans="1:13" ht="75" hidden="1" x14ac:dyDescent="0.25">
      <c r="A114" s="21" t="s">
        <v>228</v>
      </c>
      <c r="B114" s="32" t="s">
        <v>229</v>
      </c>
      <c r="C114" s="33">
        <v>102663</v>
      </c>
      <c r="D114" s="33"/>
      <c r="E114" s="33">
        <f t="shared" si="10"/>
        <v>102663</v>
      </c>
      <c r="F114" s="33"/>
      <c r="G114" s="31">
        <f t="shared" si="11"/>
        <v>102663</v>
      </c>
      <c r="H114" s="31">
        <v>102663</v>
      </c>
      <c r="I114" s="31">
        <f>VLOOKUP(B114,[1]Лист3!$A$3:$C$153,2,0)</f>
        <v>102663000</v>
      </c>
      <c r="J114" s="18">
        <f t="shared" si="7"/>
        <v>0</v>
      </c>
      <c r="K114" s="18">
        <f t="shared" si="8"/>
        <v>102663</v>
      </c>
      <c r="L114" s="18">
        <v>102663000</v>
      </c>
      <c r="M114" s="25">
        <f t="shared" si="9"/>
        <v>100</v>
      </c>
    </row>
    <row r="115" spans="1:13" ht="75" hidden="1" x14ac:dyDescent="0.25">
      <c r="A115" s="21" t="s">
        <v>230</v>
      </c>
      <c r="B115" s="32" t="s">
        <v>231</v>
      </c>
      <c r="C115" s="33">
        <v>164316.20000000001</v>
      </c>
      <c r="D115" s="33"/>
      <c r="E115" s="33">
        <f t="shared" si="10"/>
        <v>164316.20000000001</v>
      </c>
      <c r="F115" s="33"/>
      <c r="G115" s="31">
        <f t="shared" si="11"/>
        <v>164316.20000000001</v>
      </c>
      <c r="H115" s="31">
        <v>164316.20000000001</v>
      </c>
      <c r="I115" s="31">
        <v>164316200</v>
      </c>
      <c r="J115" s="18">
        <f t="shared" si="7"/>
        <v>0</v>
      </c>
      <c r="K115" s="18">
        <f t="shared" si="8"/>
        <v>164316.20000000001</v>
      </c>
      <c r="L115" s="18">
        <v>164316200</v>
      </c>
      <c r="M115" s="25">
        <f t="shared" si="9"/>
        <v>100</v>
      </c>
    </row>
    <row r="116" spans="1:13" ht="75" hidden="1" x14ac:dyDescent="0.25">
      <c r="A116" s="21" t="s">
        <v>232</v>
      </c>
      <c r="B116" s="32" t="s">
        <v>233</v>
      </c>
      <c r="C116" s="33">
        <v>24917.3</v>
      </c>
      <c r="D116" s="33"/>
      <c r="E116" s="33">
        <f t="shared" si="10"/>
        <v>24917.3</v>
      </c>
      <c r="F116" s="33"/>
      <c r="G116" s="31">
        <f t="shared" si="11"/>
        <v>24917.3</v>
      </c>
      <c r="H116" s="31">
        <v>24917.3</v>
      </c>
      <c r="I116" s="31">
        <f>VLOOKUP(B116,[1]Лист3!$A$3:$C$153,2,0)</f>
        <v>24917300</v>
      </c>
      <c r="J116" s="18">
        <f t="shared" si="7"/>
        <v>0</v>
      </c>
      <c r="K116" s="18">
        <f t="shared" si="8"/>
        <v>24917.3</v>
      </c>
      <c r="L116" s="18">
        <v>24917300</v>
      </c>
      <c r="M116" s="25">
        <f t="shared" si="9"/>
        <v>100</v>
      </c>
    </row>
    <row r="117" spans="1:13" ht="75" hidden="1" x14ac:dyDescent="0.25">
      <c r="A117" s="21" t="s">
        <v>234</v>
      </c>
      <c r="B117" s="32" t="s">
        <v>235</v>
      </c>
      <c r="C117" s="33">
        <v>182700</v>
      </c>
      <c r="D117" s="33"/>
      <c r="E117" s="33">
        <f t="shared" si="10"/>
        <v>182700</v>
      </c>
      <c r="F117" s="33"/>
      <c r="G117" s="31">
        <f t="shared" si="11"/>
        <v>182700</v>
      </c>
      <c r="H117" s="31">
        <v>182700</v>
      </c>
      <c r="I117" s="31">
        <v>182700000</v>
      </c>
      <c r="J117" s="18">
        <f t="shared" si="7"/>
        <v>0</v>
      </c>
      <c r="K117" s="18">
        <f t="shared" si="8"/>
        <v>182700</v>
      </c>
      <c r="L117" s="18">
        <v>182700000</v>
      </c>
      <c r="M117" s="25">
        <f t="shared" si="9"/>
        <v>100</v>
      </c>
    </row>
    <row r="118" spans="1:13" ht="60" hidden="1" x14ac:dyDescent="0.25">
      <c r="A118" s="21"/>
      <c r="B118" s="32" t="s">
        <v>236</v>
      </c>
      <c r="C118" s="33"/>
      <c r="D118" s="33"/>
      <c r="E118" s="33"/>
      <c r="F118" s="33"/>
      <c r="G118" s="31"/>
      <c r="H118" s="31">
        <v>702154</v>
      </c>
      <c r="I118" s="31"/>
      <c r="J118" s="18">
        <f t="shared" si="7"/>
        <v>-0.30000000004656613</v>
      </c>
      <c r="K118" s="18">
        <f t="shared" si="8"/>
        <v>702153.7</v>
      </c>
      <c r="L118" s="18">
        <v>702153700</v>
      </c>
      <c r="M118" s="25"/>
    </row>
    <row r="119" spans="1:13" x14ac:dyDescent="0.25">
      <c r="A119" s="21"/>
      <c r="B119" s="28" t="s">
        <v>237</v>
      </c>
      <c r="C119" s="29">
        <f>SUM(C120:C136)</f>
        <v>2679248.2000000007</v>
      </c>
      <c r="D119" s="29">
        <f t="shared" ref="D119:L119" si="12">SUM(D120:D136)</f>
        <v>0</v>
      </c>
      <c r="E119" s="29">
        <f t="shared" si="12"/>
        <v>2679248.2000000007</v>
      </c>
      <c r="F119" s="29">
        <f t="shared" si="12"/>
        <v>0</v>
      </c>
      <c r="G119" s="29">
        <f t="shared" si="12"/>
        <v>2679248.2000000007</v>
      </c>
      <c r="H119" s="29">
        <f t="shared" si="12"/>
        <v>2679248.2000000007</v>
      </c>
      <c r="I119" s="29">
        <f t="shared" si="12"/>
        <v>2679248200</v>
      </c>
      <c r="J119" s="29">
        <f t="shared" si="12"/>
        <v>137077.4000000002</v>
      </c>
      <c r="K119" s="29">
        <f t="shared" si="12"/>
        <v>2816325.6000000006</v>
      </c>
      <c r="L119" s="31">
        <f t="shared" si="12"/>
        <v>2816325600</v>
      </c>
      <c r="M119" s="20">
        <f t="shared" si="9"/>
        <v>105.11626358468766</v>
      </c>
    </row>
    <row r="120" spans="1:13" ht="45" hidden="1" x14ac:dyDescent="0.25">
      <c r="A120" s="21" t="s">
        <v>238</v>
      </c>
      <c r="B120" s="32" t="s">
        <v>239</v>
      </c>
      <c r="C120" s="33">
        <v>33922.199999999997</v>
      </c>
      <c r="D120" s="33"/>
      <c r="E120" s="33">
        <f t="shared" si="10"/>
        <v>33922.199999999997</v>
      </c>
      <c r="F120" s="33"/>
      <c r="G120" s="31">
        <f t="shared" si="11"/>
        <v>33922.199999999997</v>
      </c>
      <c r="H120" s="31">
        <v>33922.199999999997</v>
      </c>
      <c r="I120" s="31">
        <v>33922200</v>
      </c>
      <c r="J120" s="18">
        <f t="shared" si="7"/>
        <v>0</v>
      </c>
      <c r="K120" s="18">
        <f t="shared" si="8"/>
        <v>33922.199999999997</v>
      </c>
      <c r="L120" s="31">
        <v>33922200</v>
      </c>
      <c r="M120" s="25">
        <f t="shared" si="9"/>
        <v>100</v>
      </c>
    </row>
    <row r="121" spans="1:13" ht="51.75" customHeight="1" x14ac:dyDescent="0.25">
      <c r="A121" s="21" t="s">
        <v>240</v>
      </c>
      <c r="B121" s="32" t="s">
        <v>241</v>
      </c>
      <c r="C121" s="33">
        <v>335.4</v>
      </c>
      <c r="D121" s="33"/>
      <c r="E121" s="33">
        <f t="shared" si="10"/>
        <v>335.4</v>
      </c>
      <c r="F121" s="33"/>
      <c r="G121" s="31">
        <f t="shared" si="11"/>
        <v>335.4</v>
      </c>
      <c r="H121" s="31">
        <v>335.4</v>
      </c>
      <c r="I121" s="31">
        <f>VLOOKUP(B121,[1]Лист3!$A$3:$C$153,2,0)</f>
        <v>335400</v>
      </c>
      <c r="J121" s="18">
        <f t="shared" si="7"/>
        <v>210.80000000000007</v>
      </c>
      <c r="K121" s="18">
        <f t="shared" si="8"/>
        <v>546.20000000000005</v>
      </c>
      <c r="L121" s="18">
        <f>VLOOKUP(B121,[1]сент!A114:B155,2,0)</f>
        <v>546200</v>
      </c>
      <c r="M121" s="25">
        <f t="shared" si="9"/>
        <v>162.85032796660707</v>
      </c>
    </row>
    <row r="122" spans="1:13" ht="30" hidden="1" x14ac:dyDescent="0.25">
      <c r="A122" s="21" t="s">
        <v>242</v>
      </c>
      <c r="B122" s="32" t="s">
        <v>243</v>
      </c>
      <c r="C122" s="33">
        <v>8195.4</v>
      </c>
      <c r="D122" s="33"/>
      <c r="E122" s="33">
        <f t="shared" si="10"/>
        <v>8195.4</v>
      </c>
      <c r="F122" s="33"/>
      <c r="G122" s="31">
        <f t="shared" si="11"/>
        <v>8195.4</v>
      </c>
      <c r="H122" s="31">
        <v>8195.4</v>
      </c>
      <c r="I122" s="31">
        <f>VLOOKUP(B122,[1]Лист3!$A$3:$C$153,2,0)</f>
        <v>8195400</v>
      </c>
      <c r="J122" s="18">
        <f t="shared" si="7"/>
        <v>0</v>
      </c>
      <c r="K122" s="18">
        <f t="shared" si="8"/>
        <v>8195.4</v>
      </c>
      <c r="L122" s="18">
        <f>VLOOKUP(B122,[1]сент!A115:B156,2,0)</f>
        <v>8195400</v>
      </c>
      <c r="M122" s="25">
        <f t="shared" si="9"/>
        <v>100</v>
      </c>
    </row>
    <row r="123" spans="1:13" ht="30" hidden="1" x14ac:dyDescent="0.25">
      <c r="A123" s="21" t="s">
        <v>244</v>
      </c>
      <c r="B123" s="32" t="s">
        <v>245</v>
      </c>
      <c r="C123" s="33">
        <v>238150.3</v>
      </c>
      <c r="D123" s="33"/>
      <c r="E123" s="33">
        <f t="shared" si="10"/>
        <v>238150.3</v>
      </c>
      <c r="F123" s="33"/>
      <c r="G123" s="31">
        <f t="shared" si="11"/>
        <v>238150.3</v>
      </c>
      <c r="H123" s="31">
        <v>238150.3</v>
      </c>
      <c r="I123" s="31">
        <f>VLOOKUP(B123,[1]Лист3!$A$3:$C$153,2,0)</f>
        <v>238150300</v>
      </c>
      <c r="J123" s="18">
        <f t="shared" si="7"/>
        <v>0</v>
      </c>
      <c r="K123" s="18">
        <f t="shared" si="8"/>
        <v>238150.3</v>
      </c>
      <c r="L123" s="18">
        <f>VLOOKUP(B123,[1]сент!A116:B157,2,0)</f>
        <v>238150300</v>
      </c>
      <c r="M123" s="25">
        <f t="shared" si="9"/>
        <v>100</v>
      </c>
    </row>
    <row r="124" spans="1:13" ht="105" hidden="1" x14ac:dyDescent="0.25">
      <c r="A124" s="21" t="s">
        <v>246</v>
      </c>
      <c r="B124" s="32" t="s">
        <v>247</v>
      </c>
      <c r="C124" s="33">
        <v>5692.9</v>
      </c>
      <c r="D124" s="33"/>
      <c r="E124" s="33">
        <f t="shared" si="10"/>
        <v>5692.9</v>
      </c>
      <c r="F124" s="33"/>
      <c r="G124" s="31">
        <f t="shared" si="11"/>
        <v>5692.9</v>
      </c>
      <c r="H124" s="31">
        <v>5692.9</v>
      </c>
      <c r="I124" s="31">
        <v>5692900</v>
      </c>
      <c r="J124" s="18">
        <f t="shared" si="7"/>
        <v>0</v>
      </c>
      <c r="K124" s="18">
        <f t="shared" si="8"/>
        <v>5692.9</v>
      </c>
      <c r="L124" s="31">
        <v>5692900</v>
      </c>
      <c r="M124" s="25">
        <f t="shared" si="9"/>
        <v>100</v>
      </c>
    </row>
    <row r="125" spans="1:13" ht="60" hidden="1" x14ac:dyDescent="0.25">
      <c r="A125" s="21" t="s">
        <v>248</v>
      </c>
      <c r="B125" s="41" t="s">
        <v>249</v>
      </c>
      <c r="C125" s="33">
        <v>7203.2</v>
      </c>
      <c r="D125" s="33"/>
      <c r="E125" s="33">
        <f t="shared" si="10"/>
        <v>7203.2</v>
      </c>
      <c r="F125" s="33"/>
      <c r="G125" s="31">
        <f t="shared" si="11"/>
        <v>7203.2</v>
      </c>
      <c r="H125" s="31">
        <v>7203.2</v>
      </c>
      <c r="I125" s="31">
        <v>7203200</v>
      </c>
      <c r="J125" s="18">
        <f t="shared" si="7"/>
        <v>0</v>
      </c>
      <c r="K125" s="18">
        <f t="shared" si="8"/>
        <v>7203.2</v>
      </c>
      <c r="L125" s="31">
        <v>7203200</v>
      </c>
      <c r="M125" s="25">
        <f t="shared" si="9"/>
        <v>100</v>
      </c>
    </row>
    <row r="126" spans="1:13" ht="75" hidden="1" x14ac:dyDescent="0.25">
      <c r="A126" s="21" t="s">
        <v>250</v>
      </c>
      <c r="B126" s="41" t="s">
        <v>251</v>
      </c>
      <c r="C126" s="33">
        <v>36543.5</v>
      </c>
      <c r="D126" s="33"/>
      <c r="E126" s="33">
        <f t="shared" si="10"/>
        <v>36543.5</v>
      </c>
      <c r="F126" s="33"/>
      <c r="G126" s="31">
        <f t="shared" si="11"/>
        <v>36543.5</v>
      </c>
      <c r="H126" s="31">
        <v>36543.5</v>
      </c>
      <c r="I126" s="31">
        <v>36543500</v>
      </c>
      <c r="J126" s="18">
        <f t="shared" si="7"/>
        <v>0</v>
      </c>
      <c r="K126" s="18">
        <f t="shared" si="8"/>
        <v>36543.5</v>
      </c>
      <c r="L126" s="31">
        <v>36543500</v>
      </c>
      <c r="M126" s="25">
        <f t="shared" si="9"/>
        <v>100</v>
      </c>
    </row>
    <row r="127" spans="1:13" ht="60" hidden="1" x14ac:dyDescent="0.25">
      <c r="A127" s="21" t="s">
        <v>252</v>
      </c>
      <c r="B127" s="32" t="s">
        <v>253</v>
      </c>
      <c r="C127" s="33">
        <v>80938.399999999994</v>
      </c>
      <c r="D127" s="33"/>
      <c r="E127" s="33">
        <f t="shared" si="10"/>
        <v>80938.399999999994</v>
      </c>
      <c r="F127" s="33"/>
      <c r="G127" s="31">
        <f t="shared" si="11"/>
        <v>80938.399999999994</v>
      </c>
      <c r="H127" s="31">
        <v>80938.399999999994</v>
      </c>
      <c r="I127" s="31">
        <v>80938400</v>
      </c>
      <c r="J127" s="18">
        <f t="shared" si="7"/>
        <v>0</v>
      </c>
      <c r="K127" s="18">
        <f t="shared" si="8"/>
        <v>80938.399999999994</v>
      </c>
      <c r="L127" s="31">
        <v>80938400</v>
      </c>
      <c r="M127" s="25">
        <f t="shared" si="9"/>
        <v>100</v>
      </c>
    </row>
    <row r="128" spans="1:13" ht="90" hidden="1" x14ac:dyDescent="0.25">
      <c r="A128" s="21" t="s">
        <v>254</v>
      </c>
      <c r="B128" s="41" t="s">
        <v>255</v>
      </c>
      <c r="C128" s="33">
        <v>211</v>
      </c>
      <c r="D128" s="33"/>
      <c r="E128" s="33">
        <f t="shared" si="10"/>
        <v>211</v>
      </c>
      <c r="F128" s="33"/>
      <c r="G128" s="31">
        <f t="shared" si="11"/>
        <v>211</v>
      </c>
      <c r="H128" s="31">
        <v>211</v>
      </c>
      <c r="I128" s="31">
        <v>211000</v>
      </c>
      <c r="J128" s="18">
        <f t="shared" si="7"/>
        <v>0</v>
      </c>
      <c r="K128" s="18">
        <f t="shared" si="8"/>
        <v>211</v>
      </c>
      <c r="L128" s="31">
        <v>211000</v>
      </c>
      <c r="M128" s="25">
        <f t="shared" si="9"/>
        <v>100</v>
      </c>
    </row>
    <row r="129" spans="1:13" ht="30" x14ac:dyDescent="0.25">
      <c r="A129" s="21" t="s">
        <v>256</v>
      </c>
      <c r="B129" s="32" t="s">
        <v>257</v>
      </c>
      <c r="C129" s="33">
        <v>1091027.8999999999</v>
      </c>
      <c r="D129" s="33"/>
      <c r="E129" s="33">
        <f t="shared" si="10"/>
        <v>1091027.8999999999</v>
      </c>
      <c r="F129" s="33"/>
      <c r="G129" s="31">
        <f t="shared" si="11"/>
        <v>1091027.8999999999</v>
      </c>
      <c r="H129" s="31">
        <v>1091027.8999999999</v>
      </c>
      <c r="I129" s="31">
        <f>VLOOKUP(B129,[1]Лист3!$A$3:$C$153,2,0)</f>
        <v>1091027900</v>
      </c>
      <c r="J129" s="18">
        <f t="shared" si="7"/>
        <v>356756.70000000019</v>
      </c>
      <c r="K129" s="18">
        <f t="shared" si="8"/>
        <v>1447784.6</v>
      </c>
      <c r="L129" s="18">
        <v>1447784600</v>
      </c>
      <c r="M129" s="25">
        <f t="shared" si="9"/>
        <v>132.69913629156505</v>
      </c>
    </row>
    <row r="130" spans="1:13" ht="75" x14ac:dyDescent="0.25">
      <c r="A130" s="21" t="s">
        <v>258</v>
      </c>
      <c r="B130" s="41" t="s">
        <v>259</v>
      </c>
      <c r="C130" s="33">
        <v>659877</v>
      </c>
      <c r="D130" s="33"/>
      <c r="E130" s="33">
        <f t="shared" si="10"/>
        <v>659877</v>
      </c>
      <c r="F130" s="33"/>
      <c r="G130" s="31">
        <f t="shared" si="11"/>
        <v>659877</v>
      </c>
      <c r="H130" s="31">
        <v>659877</v>
      </c>
      <c r="I130" s="31">
        <v>659877000</v>
      </c>
      <c r="J130" s="18">
        <f t="shared" si="7"/>
        <v>-230000</v>
      </c>
      <c r="K130" s="18">
        <f t="shared" si="8"/>
        <v>429877</v>
      </c>
      <c r="L130" s="18">
        <v>429877000</v>
      </c>
      <c r="M130" s="25">
        <f t="shared" si="9"/>
        <v>65.145019450594575</v>
      </c>
    </row>
    <row r="131" spans="1:13" ht="45" hidden="1" x14ac:dyDescent="0.25">
      <c r="A131" s="21" t="s">
        <v>260</v>
      </c>
      <c r="B131" s="32" t="s">
        <v>261</v>
      </c>
      <c r="C131" s="33">
        <v>38640.1</v>
      </c>
      <c r="D131" s="33"/>
      <c r="E131" s="33">
        <f t="shared" si="10"/>
        <v>38640.1</v>
      </c>
      <c r="F131" s="33"/>
      <c r="G131" s="31">
        <f t="shared" si="11"/>
        <v>38640.1</v>
      </c>
      <c r="H131" s="31">
        <v>38640.1</v>
      </c>
      <c r="I131" s="31">
        <f>VLOOKUP(B131,[1]Лист3!$A$3:$C$153,2,0)</f>
        <v>38640100</v>
      </c>
      <c r="J131" s="18">
        <f t="shared" si="7"/>
        <v>0</v>
      </c>
      <c r="K131" s="18">
        <f t="shared" si="8"/>
        <v>38640.1</v>
      </c>
      <c r="L131" s="31">
        <v>38640100</v>
      </c>
      <c r="M131" s="25">
        <f t="shared" si="9"/>
        <v>100</v>
      </c>
    </row>
    <row r="132" spans="1:13" ht="30" hidden="1" x14ac:dyDescent="0.25">
      <c r="A132" s="21" t="s">
        <v>262</v>
      </c>
      <c r="B132" s="32" t="s">
        <v>263</v>
      </c>
      <c r="C132" s="33">
        <v>46853.7</v>
      </c>
      <c r="D132" s="33"/>
      <c r="E132" s="33">
        <f t="shared" si="10"/>
        <v>46853.7</v>
      </c>
      <c r="F132" s="33"/>
      <c r="G132" s="31">
        <f t="shared" si="11"/>
        <v>46853.7</v>
      </c>
      <c r="H132" s="31">
        <v>46853.7</v>
      </c>
      <c r="I132" s="31">
        <f>VLOOKUP(B132,[1]Лист3!$A$3:$C$153,2,0)</f>
        <v>46853700</v>
      </c>
      <c r="J132" s="18">
        <f t="shared" si="7"/>
        <v>0</v>
      </c>
      <c r="K132" s="18">
        <f t="shared" si="8"/>
        <v>46853.7</v>
      </c>
      <c r="L132" s="31">
        <v>46853700</v>
      </c>
      <c r="M132" s="25">
        <f t="shared" si="9"/>
        <v>100</v>
      </c>
    </row>
    <row r="133" spans="1:13" ht="30" hidden="1" x14ac:dyDescent="0.25">
      <c r="A133" s="21" t="s">
        <v>264</v>
      </c>
      <c r="B133" s="32" t="s">
        <v>265</v>
      </c>
      <c r="C133" s="33">
        <v>4</v>
      </c>
      <c r="D133" s="33"/>
      <c r="E133" s="33">
        <f t="shared" si="10"/>
        <v>4</v>
      </c>
      <c r="F133" s="33"/>
      <c r="G133" s="31">
        <f t="shared" si="11"/>
        <v>4</v>
      </c>
      <c r="H133" s="31">
        <v>4</v>
      </c>
      <c r="I133" s="31">
        <f>VLOOKUP(B133,[1]Лист3!$A$3:$C$153,2,0)</f>
        <v>4000</v>
      </c>
      <c r="J133" s="18">
        <f t="shared" si="7"/>
        <v>0</v>
      </c>
      <c r="K133" s="18">
        <f t="shared" si="8"/>
        <v>4</v>
      </c>
      <c r="L133" s="31">
        <v>4000</v>
      </c>
      <c r="M133" s="25">
        <f t="shared" si="9"/>
        <v>100</v>
      </c>
    </row>
    <row r="134" spans="1:13" ht="75" hidden="1" x14ac:dyDescent="0.25">
      <c r="A134" s="21" t="s">
        <v>266</v>
      </c>
      <c r="B134" s="32" t="s">
        <v>267</v>
      </c>
      <c r="C134" s="33">
        <v>6111.9</v>
      </c>
      <c r="D134" s="33"/>
      <c r="E134" s="33">
        <f t="shared" si="10"/>
        <v>6111.9</v>
      </c>
      <c r="F134" s="33"/>
      <c r="G134" s="31">
        <f t="shared" si="11"/>
        <v>6111.9</v>
      </c>
      <c r="H134" s="31">
        <v>6111.9</v>
      </c>
      <c r="I134" s="31">
        <v>6111900</v>
      </c>
      <c r="J134" s="18">
        <f t="shared" si="7"/>
        <v>0</v>
      </c>
      <c r="K134" s="18">
        <f t="shared" si="8"/>
        <v>6111.9</v>
      </c>
      <c r="L134" s="31">
        <v>6111900</v>
      </c>
      <c r="M134" s="25">
        <f t="shared" si="9"/>
        <v>100</v>
      </c>
    </row>
    <row r="135" spans="1:13" ht="90" x14ac:dyDescent="0.25">
      <c r="A135" s="21" t="s">
        <v>268</v>
      </c>
      <c r="B135" s="32" t="s">
        <v>269</v>
      </c>
      <c r="C135" s="33">
        <v>323126.59999999998</v>
      </c>
      <c r="D135" s="33"/>
      <c r="E135" s="33">
        <f t="shared" si="10"/>
        <v>323126.59999999998</v>
      </c>
      <c r="F135" s="33"/>
      <c r="G135" s="31">
        <f t="shared" si="11"/>
        <v>323126.59999999998</v>
      </c>
      <c r="H135" s="31">
        <v>323126.59999999998</v>
      </c>
      <c r="I135" s="31">
        <v>323126600</v>
      </c>
      <c r="J135" s="18">
        <f t="shared" ref="J135:J163" si="13">K135-H135</f>
        <v>10109.900000000023</v>
      </c>
      <c r="K135" s="18">
        <f t="shared" ref="K135:K163" si="14">L135/$N$6</f>
        <v>333236.5</v>
      </c>
      <c r="L135" s="18">
        <v>333236500</v>
      </c>
      <c r="M135" s="25">
        <f t="shared" ref="M135:M198" si="15">K135/C135*100</f>
        <v>103.12877367570484</v>
      </c>
    </row>
    <row r="136" spans="1:13" ht="30" hidden="1" x14ac:dyDescent="0.25">
      <c r="A136" s="21" t="s">
        <v>270</v>
      </c>
      <c r="B136" s="32" t="s">
        <v>271</v>
      </c>
      <c r="C136" s="33">
        <v>102414.7</v>
      </c>
      <c r="D136" s="33"/>
      <c r="E136" s="33">
        <f t="shared" si="10"/>
        <v>102414.7</v>
      </c>
      <c r="F136" s="33"/>
      <c r="G136" s="31">
        <f t="shared" si="11"/>
        <v>102414.7</v>
      </c>
      <c r="H136" s="31">
        <v>102414.7</v>
      </c>
      <c r="I136" s="31">
        <f>VLOOKUP(B136,[1]Лист3!$A$3:$C$153,2,0)</f>
        <v>102414700</v>
      </c>
      <c r="J136" s="18">
        <f t="shared" si="13"/>
        <v>0</v>
      </c>
      <c r="K136" s="18">
        <f t="shared" si="14"/>
        <v>102414.7</v>
      </c>
      <c r="L136" s="31">
        <v>102414700</v>
      </c>
      <c r="M136" s="25">
        <f t="shared" si="15"/>
        <v>100</v>
      </c>
    </row>
    <row r="137" spans="1:13" x14ac:dyDescent="0.25">
      <c r="A137" s="21"/>
      <c r="B137" s="63" t="s">
        <v>272</v>
      </c>
      <c r="C137" s="30">
        <f>SUM(C138:C158)</f>
        <v>3187918.1999999997</v>
      </c>
      <c r="D137" s="29">
        <f t="shared" ref="D137:L137" si="16">SUM(D138:D158)</f>
        <v>380901.3</v>
      </c>
      <c r="E137" s="29">
        <f t="shared" si="16"/>
        <v>3568819.4999999995</v>
      </c>
      <c r="F137" s="29">
        <f t="shared" si="16"/>
        <v>0</v>
      </c>
      <c r="G137" s="29">
        <f t="shared" si="16"/>
        <v>3568819.4999999995</v>
      </c>
      <c r="H137" s="30">
        <f t="shared" si="16"/>
        <v>3583934.5999999996</v>
      </c>
      <c r="I137" s="29">
        <f t="shared" si="16"/>
        <v>3583934600</v>
      </c>
      <c r="J137" s="30">
        <f t="shared" si="16"/>
        <v>-93311.700000000012</v>
      </c>
      <c r="K137" s="30">
        <f t="shared" si="16"/>
        <v>3490622.9</v>
      </c>
      <c r="L137" s="33">
        <f t="shared" si="16"/>
        <v>3490622900</v>
      </c>
      <c r="M137" s="20">
        <f t="shared" si="15"/>
        <v>109.49537224637697</v>
      </c>
    </row>
    <row r="138" spans="1:13" ht="45" hidden="1" x14ac:dyDescent="0.25">
      <c r="A138" s="21" t="s">
        <v>273</v>
      </c>
      <c r="B138" s="32" t="s">
        <v>274</v>
      </c>
      <c r="C138" s="33">
        <v>96115.5</v>
      </c>
      <c r="D138" s="33"/>
      <c r="E138" s="33">
        <f t="shared" si="10"/>
        <v>96115.5</v>
      </c>
      <c r="F138" s="33"/>
      <c r="G138" s="31">
        <f t="shared" si="11"/>
        <v>96115.5</v>
      </c>
      <c r="H138" s="31">
        <v>96115.5</v>
      </c>
      <c r="I138" s="31">
        <f>VLOOKUP(B138,[1]Лист3!$A$3:$C$153,2,0)</f>
        <v>96115500</v>
      </c>
      <c r="J138" s="18">
        <f t="shared" si="13"/>
        <v>0</v>
      </c>
      <c r="K138" s="18">
        <f t="shared" si="14"/>
        <v>96115.5</v>
      </c>
      <c r="L138" s="18">
        <f>VLOOKUP(B138,[1]сент!A130:B154,2,0)</f>
        <v>96115500</v>
      </c>
      <c r="M138" s="25">
        <f t="shared" si="15"/>
        <v>100</v>
      </c>
    </row>
    <row r="139" spans="1:13" ht="60" hidden="1" x14ac:dyDescent="0.25">
      <c r="A139" s="21" t="s">
        <v>275</v>
      </c>
      <c r="B139" s="32" t="s">
        <v>276</v>
      </c>
      <c r="C139" s="33">
        <v>63759.7</v>
      </c>
      <c r="D139" s="33"/>
      <c r="E139" s="33">
        <f t="shared" si="10"/>
        <v>63759.7</v>
      </c>
      <c r="F139" s="33"/>
      <c r="G139" s="31">
        <f t="shared" si="11"/>
        <v>63759.7</v>
      </c>
      <c r="H139" s="31">
        <v>63759.7</v>
      </c>
      <c r="I139" s="31">
        <f>VLOOKUP(B139,[1]Лист3!$A$3:$C$153,2,0)</f>
        <v>63759700</v>
      </c>
      <c r="J139" s="18">
        <f t="shared" si="13"/>
        <v>0</v>
      </c>
      <c r="K139" s="18">
        <f t="shared" si="14"/>
        <v>63759.7</v>
      </c>
      <c r="L139" s="18">
        <f>VLOOKUP(B139,[1]сент!A131:B155,2,0)</f>
        <v>63759700</v>
      </c>
      <c r="M139" s="25">
        <f t="shared" si="15"/>
        <v>100</v>
      </c>
    </row>
    <row r="140" spans="1:13" ht="45" hidden="1" x14ac:dyDescent="0.25">
      <c r="A140" s="21" t="s">
        <v>277</v>
      </c>
      <c r="B140" s="32" t="s">
        <v>278</v>
      </c>
      <c r="C140" s="33">
        <v>81404</v>
      </c>
      <c r="D140" s="33"/>
      <c r="E140" s="33">
        <f t="shared" si="10"/>
        <v>81404</v>
      </c>
      <c r="F140" s="33"/>
      <c r="G140" s="31">
        <f t="shared" si="11"/>
        <v>81404</v>
      </c>
      <c r="H140" s="31">
        <v>81404</v>
      </c>
      <c r="I140" s="31">
        <f>VLOOKUP(B140,[1]Лист3!$A$3:$C$153,2,0)</f>
        <v>81404000</v>
      </c>
      <c r="J140" s="18">
        <f t="shared" si="13"/>
        <v>0</v>
      </c>
      <c r="K140" s="18">
        <f t="shared" si="14"/>
        <v>81404</v>
      </c>
      <c r="L140" s="18">
        <f>VLOOKUP(B140,[1]сент!A132:B156,2,0)</f>
        <v>81404000</v>
      </c>
      <c r="M140" s="25">
        <f t="shared" si="15"/>
        <v>100</v>
      </c>
    </row>
    <row r="141" spans="1:13" ht="180" hidden="1" x14ac:dyDescent="0.25">
      <c r="A141" s="21" t="s">
        <v>279</v>
      </c>
      <c r="B141" s="32" t="s">
        <v>280</v>
      </c>
      <c r="C141" s="33">
        <v>3423.3</v>
      </c>
      <c r="D141" s="33"/>
      <c r="E141" s="33">
        <f t="shared" si="10"/>
        <v>3423.3</v>
      </c>
      <c r="F141" s="33"/>
      <c r="G141" s="31">
        <f t="shared" si="11"/>
        <v>3423.3</v>
      </c>
      <c r="H141" s="31">
        <v>3423.3</v>
      </c>
      <c r="I141" s="31">
        <v>3423300</v>
      </c>
      <c r="J141" s="18">
        <f t="shared" si="13"/>
        <v>0</v>
      </c>
      <c r="K141" s="18">
        <f t="shared" si="14"/>
        <v>3423.3</v>
      </c>
      <c r="L141" s="18">
        <v>3423300</v>
      </c>
      <c r="M141" s="25">
        <f t="shared" si="15"/>
        <v>100</v>
      </c>
    </row>
    <row r="142" spans="1:13" ht="45" hidden="1" x14ac:dyDescent="0.25">
      <c r="A142" s="21" t="s">
        <v>281</v>
      </c>
      <c r="B142" s="32" t="s">
        <v>282</v>
      </c>
      <c r="C142" s="33">
        <v>26620</v>
      </c>
      <c r="D142" s="33"/>
      <c r="E142" s="33">
        <f t="shared" si="10"/>
        <v>26620</v>
      </c>
      <c r="F142" s="33"/>
      <c r="G142" s="31">
        <f t="shared" si="11"/>
        <v>26620</v>
      </c>
      <c r="H142" s="31">
        <v>26620</v>
      </c>
      <c r="I142" s="31">
        <v>26620000</v>
      </c>
      <c r="J142" s="18">
        <f t="shared" si="13"/>
        <v>0</v>
      </c>
      <c r="K142" s="18">
        <f t="shared" si="14"/>
        <v>26620</v>
      </c>
      <c r="L142" s="18">
        <v>26620000</v>
      </c>
      <c r="M142" s="25">
        <f t="shared" si="15"/>
        <v>100</v>
      </c>
    </row>
    <row r="143" spans="1:13" ht="60" x14ac:dyDescent="0.25">
      <c r="A143" s="21" t="s">
        <v>283</v>
      </c>
      <c r="B143" s="32" t="s">
        <v>284</v>
      </c>
      <c r="C143" s="33">
        <v>17695.3</v>
      </c>
      <c r="D143" s="33"/>
      <c r="E143" s="33">
        <f t="shared" si="10"/>
        <v>17695.3</v>
      </c>
      <c r="F143" s="33"/>
      <c r="G143" s="31">
        <f t="shared" si="11"/>
        <v>17695.3</v>
      </c>
      <c r="H143" s="31">
        <v>17695.3</v>
      </c>
      <c r="I143" s="31">
        <f>VLOOKUP(B143,[1]Лист3!$A$3:$C$153,2,0)</f>
        <v>17695300</v>
      </c>
      <c r="J143" s="18">
        <f t="shared" si="13"/>
        <v>38457.699999999997</v>
      </c>
      <c r="K143" s="18">
        <f t="shared" si="14"/>
        <v>56153</v>
      </c>
      <c r="L143" s="18">
        <f>VLOOKUP(B143,[1]сент!A135:B159,2,0)</f>
        <v>56153000</v>
      </c>
      <c r="M143" s="25">
        <f t="shared" si="15"/>
        <v>317.33285109605379</v>
      </c>
    </row>
    <row r="144" spans="1:13" ht="75" x14ac:dyDescent="0.25">
      <c r="A144" s="21" t="s">
        <v>285</v>
      </c>
      <c r="B144" s="32" t="s">
        <v>286</v>
      </c>
      <c r="C144" s="33">
        <v>244730.1</v>
      </c>
      <c r="D144" s="33"/>
      <c r="E144" s="33">
        <f t="shared" si="10"/>
        <v>244730.1</v>
      </c>
      <c r="F144" s="33"/>
      <c r="G144" s="31">
        <f t="shared" si="11"/>
        <v>244730.1</v>
      </c>
      <c r="H144" s="31">
        <v>244730.1</v>
      </c>
      <c r="I144" s="31">
        <f>VLOOKUP(B144,[1]Лист3!$A$3:$C$153,2,0)</f>
        <v>244730100</v>
      </c>
      <c r="J144" s="18">
        <f t="shared" si="13"/>
        <v>-228807.9</v>
      </c>
      <c r="K144" s="18">
        <f t="shared" si="14"/>
        <v>15922.2</v>
      </c>
      <c r="L144" s="18">
        <f>VLOOKUP(B144,[1]сент!A136:B160,2,0)</f>
        <v>15922200</v>
      </c>
      <c r="M144" s="25">
        <f t="shared" si="15"/>
        <v>6.5060243917687277</v>
      </c>
    </row>
    <row r="145" spans="1:13" ht="75" x14ac:dyDescent="0.25">
      <c r="A145" s="21" t="s">
        <v>287</v>
      </c>
      <c r="B145" s="32" t="s">
        <v>288</v>
      </c>
      <c r="C145" s="33">
        <v>72117.5</v>
      </c>
      <c r="D145" s="33"/>
      <c r="E145" s="33">
        <f t="shared" si="10"/>
        <v>72117.5</v>
      </c>
      <c r="F145" s="33"/>
      <c r="G145" s="31">
        <f t="shared" si="11"/>
        <v>72117.5</v>
      </c>
      <c r="H145" s="31">
        <v>72117.5</v>
      </c>
      <c r="I145" s="31">
        <f>VLOOKUP(B145,[1]Лист3!$A$3:$C$153,2,0)</f>
        <v>72117500</v>
      </c>
      <c r="J145" s="18">
        <f t="shared" si="13"/>
        <v>-28847</v>
      </c>
      <c r="K145" s="18">
        <f t="shared" si="14"/>
        <v>43270.5</v>
      </c>
      <c r="L145" s="18">
        <f>VLOOKUP(B145,[1]сент!A137:B161,2,0)</f>
        <v>43270500</v>
      </c>
      <c r="M145" s="25">
        <f t="shared" si="15"/>
        <v>60</v>
      </c>
    </row>
    <row r="146" spans="1:13" ht="60" hidden="1" x14ac:dyDescent="0.25">
      <c r="A146" s="21" t="s">
        <v>289</v>
      </c>
      <c r="B146" s="32" t="s">
        <v>290</v>
      </c>
      <c r="C146" s="33">
        <v>961086.9</v>
      </c>
      <c r="D146" s="33"/>
      <c r="E146" s="33">
        <f t="shared" si="10"/>
        <v>961086.9</v>
      </c>
      <c r="F146" s="33"/>
      <c r="G146" s="31">
        <f t="shared" si="11"/>
        <v>961086.9</v>
      </c>
      <c r="H146" s="31">
        <v>961086.9</v>
      </c>
      <c r="I146" s="31">
        <f>VLOOKUP(B146,[1]Лист3!$A$3:$C$153,2,0)</f>
        <v>961086900</v>
      </c>
      <c r="J146" s="18">
        <f t="shared" si="13"/>
        <v>0</v>
      </c>
      <c r="K146" s="18">
        <f t="shared" si="14"/>
        <v>961086.9</v>
      </c>
      <c r="L146" s="18">
        <f>VLOOKUP(B146,[1]сент!A138:B162,2,0)</f>
        <v>961086900</v>
      </c>
      <c r="M146" s="25">
        <f t="shared" si="15"/>
        <v>100</v>
      </c>
    </row>
    <row r="147" spans="1:13" ht="135" hidden="1" x14ac:dyDescent="0.25">
      <c r="A147" s="21" t="s">
        <v>291</v>
      </c>
      <c r="B147" s="32" t="s">
        <v>292</v>
      </c>
      <c r="C147" s="33">
        <v>100798.3</v>
      </c>
      <c r="D147" s="33"/>
      <c r="E147" s="33">
        <f t="shared" si="10"/>
        <v>100798.3</v>
      </c>
      <c r="F147" s="33"/>
      <c r="G147" s="31">
        <f t="shared" si="11"/>
        <v>100798.3</v>
      </c>
      <c r="H147" s="31">
        <v>100798.3</v>
      </c>
      <c r="I147" s="31">
        <v>100798300</v>
      </c>
      <c r="J147" s="18">
        <f t="shared" si="13"/>
        <v>0</v>
      </c>
      <c r="K147" s="18">
        <f t="shared" si="14"/>
        <v>100798.3</v>
      </c>
      <c r="L147" s="18">
        <v>100798300</v>
      </c>
      <c r="M147" s="25">
        <f t="shared" si="15"/>
        <v>100</v>
      </c>
    </row>
    <row r="148" spans="1:13" ht="60" hidden="1" x14ac:dyDescent="0.25">
      <c r="A148" s="21" t="s">
        <v>293</v>
      </c>
      <c r="B148" s="32" t="s">
        <v>294</v>
      </c>
      <c r="C148" s="33">
        <v>112303.8</v>
      </c>
      <c r="D148" s="33"/>
      <c r="E148" s="33">
        <f t="shared" si="10"/>
        <v>112303.8</v>
      </c>
      <c r="F148" s="33"/>
      <c r="G148" s="31">
        <f t="shared" si="11"/>
        <v>112303.8</v>
      </c>
      <c r="H148" s="31">
        <v>112303.8</v>
      </c>
      <c r="I148" s="31">
        <v>112303800</v>
      </c>
      <c r="J148" s="18">
        <f t="shared" si="13"/>
        <v>0</v>
      </c>
      <c r="K148" s="18">
        <f t="shared" si="14"/>
        <v>112303.8</v>
      </c>
      <c r="L148" s="18">
        <v>112303800</v>
      </c>
      <c r="M148" s="25">
        <f t="shared" si="15"/>
        <v>100</v>
      </c>
    </row>
    <row r="149" spans="1:13" ht="45" hidden="1" x14ac:dyDescent="0.25">
      <c r="A149" s="21" t="s">
        <v>295</v>
      </c>
      <c r="B149" s="32" t="s">
        <v>296</v>
      </c>
      <c r="C149" s="33">
        <v>1184531.8</v>
      </c>
      <c r="D149" s="33">
        <v>-184939.2</v>
      </c>
      <c r="E149" s="33">
        <f t="shared" si="10"/>
        <v>999592.60000000009</v>
      </c>
      <c r="F149" s="33"/>
      <c r="G149" s="33">
        <f t="shared" si="11"/>
        <v>999592.60000000009</v>
      </c>
      <c r="H149" s="33">
        <v>814707.7</v>
      </c>
      <c r="I149" s="31">
        <f>VLOOKUP(B149,[1]Лист3!$A$3:$C$153,2,0)</f>
        <v>814707700</v>
      </c>
      <c r="J149" s="18">
        <f t="shared" si="13"/>
        <v>0</v>
      </c>
      <c r="K149" s="18">
        <f t="shared" si="14"/>
        <v>814707.7</v>
      </c>
      <c r="L149" s="18">
        <f>VLOOKUP(B149,[1]сент!A141:B165,2,0)</f>
        <v>814707700</v>
      </c>
      <c r="M149" s="25">
        <f t="shared" si="15"/>
        <v>68.778879553930068</v>
      </c>
    </row>
    <row r="150" spans="1:13" ht="75" hidden="1" x14ac:dyDescent="0.25">
      <c r="A150" s="21" t="s">
        <v>297</v>
      </c>
      <c r="B150" s="32" t="s">
        <v>298</v>
      </c>
      <c r="C150" s="33">
        <v>51.9</v>
      </c>
      <c r="D150" s="33"/>
      <c r="E150" s="33">
        <f t="shared" si="10"/>
        <v>51.9</v>
      </c>
      <c r="F150" s="33"/>
      <c r="G150" s="33">
        <f t="shared" si="11"/>
        <v>51.9</v>
      </c>
      <c r="H150" s="33">
        <v>51.9</v>
      </c>
      <c r="I150" s="31">
        <v>51900</v>
      </c>
      <c r="J150" s="18">
        <f t="shared" si="13"/>
        <v>0</v>
      </c>
      <c r="K150" s="18">
        <f t="shared" si="14"/>
        <v>51.9</v>
      </c>
      <c r="L150" s="31">
        <v>51900</v>
      </c>
      <c r="M150" s="25">
        <f t="shared" si="15"/>
        <v>100</v>
      </c>
    </row>
    <row r="151" spans="1:13" ht="90" x14ac:dyDescent="0.25">
      <c r="A151" s="21" t="s">
        <v>299</v>
      </c>
      <c r="B151" s="32" t="s">
        <v>300</v>
      </c>
      <c r="C151" s="33">
        <v>88999.8</v>
      </c>
      <c r="D151" s="33"/>
      <c r="E151" s="33">
        <f t="shared" si="10"/>
        <v>88999.8</v>
      </c>
      <c r="F151" s="33"/>
      <c r="G151" s="33">
        <f t="shared" si="11"/>
        <v>88999.8</v>
      </c>
      <c r="H151" s="33">
        <v>88999.8</v>
      </c>
      <c r="I151" s="31">
        <v>88999800</v>
      </c>
      <c r="J151" s="18">
        <f t="shared" si="13"/>
        <v>4466.5</v>
      </c>
      <c r="K151" s="18">
        <f t="shared" si="14"/>
        <v>93466.3</v>
      </c>
      <c r="L151" s="31">
        <v>93466300</v>
      </c>
      <c r="M151" s="25">
        <f t="shared" si="15"/>
        <v>105.0185506034845</v>
      </c>
    </row>
    <row r="152" spans="1:13" ht="75" hidden="1" x14ac:dyDescent="0.25">
      <c r="A152" s="21" t="s">
        <v>301</v>
      </c>
      <c r="B152" s="32" t="s">
        <v>302</v>
      </c>
      <c r="C152" s="33">
        <v>95000</v>
      </c>
      <c r="D152" s="33"/>
      <c r="E152" s="33">
        <f t="shared" si="10"/>
        <v>95000</v>
      </c>
      <c r="F152" s="33"/>
      <c r="G152" s="33">
        <f t="shared" si="11"/>
        <v>95000</v>
      </c>
      <c r="H152" s="33">
        <v>295000</v>
      </c>
      <c r="I152" s="31">
        <f>VLOOKUP(B152,[1]Лист3!$A$3:$C$153,2,0)</f>
        <v>295000000</v>
      </c>
      <c r="J152" s="18">
        <f t="shared" si="13"/>
        <v>0</v>
      </c>
      <c r="K152" s="18">
        <f t="shared" si="14"/>
        <v>295000</v>
      </c>
      <c r="L152" s="18">
        <f>VLOOKUP(B152,[1]сент!A144:B168,2,0)</f>
        <v>295000000</v>
      </c>
      <c r="M152" s="25">
        <f t="shared" si="15"/>
        <v>310.5263157894737</v>
      </c>
    </row>
    <row r="153" spans="1:13" ht="60" hidden="1" x14ac:dyDescent="0.25">
      <c r="A153" s="21" t="s">
        <v>303</v>
      </c>
      <c r="B153" s="32" t="s">
        <v>304</v>
      </c>
      <c r="C153" s="33">
        <v>6447.3</v>
      </c>
      <c r="D153" s="33"/>
      <c r="E153" s="33">
        <f t="shared" si="10"/>
        <v>6447.3</v>
      </c>
      <c r="F153" s="33"/>
      <c r="G153" s="31">
        <f t="shared" si="11"/>
        <v>6447.3</v>
      </c>
      <c r="H153" s="31">
        <v>6447.3</v>
      </c>
      <c r="I153" s="31">
        <f>VLOOKUP(B153,[1]Лист3!$A$3:$C$153,2,0)</f>
        <v>6447300</v>
      </c>
      <c r="J153" s="18">
        <f t="shared" si="13"/>
        <v>0</v>
      </c>
      <c r="K153" s="18">
        <f t="shared" si="14"/>
        <v>6447.3</v>
      </c>
      <c r="L153" s="18">
        <f>VLOOKUP(B153,[1]сент!A145:B169,2,0)</f>
        <v>6447300</v>
      </c>
      <c r="M153" s="25">
        <f t="shared" si="15"/>
        <v>100</v>
      </c>
    </row>
    <row r="154" spans="1:13" ht="30" hidden="1" x14ac:dyDescent="0.25">
      <c r="A154" s="21" t="s">
        <v>305</v>
      </c>
      <c r="B154" s="32" t="s">
        <v>306</v>
      </c>
      <c r="C154" s="33">
        <v>2500</v>
      </c>
      <c r="D154" s="33"/>
      <c r="E154" s="33">
        <f t="shared" si="10"/>
        <v>2500</v>
      </c>
      <c r="F154" s="33"/>
      <c r="G154" s="31">
        <f t="shared" si="11"/>
        <v>2500</v>
      </c>
      <c r="H154" s="31">
        <v>2500</v>
      </c>
      <c r="I154" s="31">
        <f>VLOOKUP(B154,[1]Лист3!$A$3:$C$153,2,0)</f>
        <v>2500000</v>
      </c>
      <c r="J154" s="18">
        <f t="shared" si="13"/>
        <v>0</v>
      </c>
      <c r="K154" s="18">
        <f t="shared" si="14"/>
        <v>2500</v>
      </c>
      <c r="L154" s="18">
        <f>VLOOKUP(B154,[1]сент!A146:B170,2,0)</f>
        <v>2500000</v>
      </c>
      <c r="M154" s="25">
        <f t="shared" si="15"/>
        <v>100</v>
      </c>
    </row>
    <row r="155" spans="1:13" ht="45" hidden="1" x14ac:dyDescent="0.25">
      <c r="A155" s="21" t="s">
        <v>307</v>
      </c>
      <c r="B155" s="32" t="s">
        <v>308</v>
      </c>
      <c r="C155" s="33">
        <v>30000</v>
      </c>
      <c r="D155" s="33"/>
      <c r="E155" s="33">
        <f t="shared" si="10"/>
        <v>30000</v>
      </c>
      <c r="F155" s="33"/>
      <c r="G155" s="31">
        <f t="shared" si="11"/>
        <v>30000</v>
      </c>
      <c r="H155" s="31">
        <v>30000</v>
      </c>
      <c r="I155" s="31">
        <f>VLOOKUP(B155,[1]Лист3!$A$3:$C$153,2,0)</f>
        <v>30000000</v>
      </c>
      <c r="J155" s="18">
        <f t="shared" si="13"/>
        <v>0</v>
      </c>
      <c r="K155" s="18">
        <f t="shared" si="14"/>
        <v>30000</v>
      </c>
      <c r="L155" s="18">
        <f>VLOOKUP(B155,[1]сент!A147:B171,2,0)</f>
        <v>30000000</v>
      </c>
      <c r="M155" s="25">
        <f t="shared" si="15"/>
        <v>100</v>
      </c>
    </row>
    <row r="156" spans="1:13" ht="75" hidden="1" x14ac:dyDescent="0.25">
      <c r="A156" s="21" t="s">
        <v>309</v>
      </c>
      <c r="B156" s="32" t="s">
        <v>310</v>
      </c>
      <c r="C156" s="33">
        <v>333</v>
      </c>
      <c r="D156" s="33"/>
      <c r="E156" s="33">
        <f t="shared" si="10"/>
        <v>333</v>
      </c>
      <c r="F156" s="33"/>
      <c r="G156" s="31">
        <f t="shared" si="11"/>
        <v>333</v>
      </c>
      <c r="H156" s="31">
        <v>333</v>
      </c>
      <c r="I156" s="31">
        <f>VLOOKUP(B156,[1]Лист3!$A$3:$C$153,2,0)</f>
        <v>333000</v>
      </c>
      <c r="J156" s="18">
        <f t="shared" si="13"/>
        <v>0</v>
      </c>
      <c r="K156" s="18">
        <f t="shared" si="14"/>
        <v>333</v>
      </c>
      <c r="L156" s="18">
        <f>VLOOKUP(B156,[1]сент!A148:B172,2,0)</f>
        <v>333000</v>
      </c>
      <c r="M156" s="25">
        <f t="shared" si="15"/>
        <v>100</v>
      </c>
    </row>
    <row r="157" spans="1:13" ht="60" hidden="1" x14ac:dyDescent="0.25">
      <c r="A157" s="21" t="s">
        <v>311</v>
      </c>
      <c r="B157" s="32" t="s">
        <v>312</v>
      </c>
      <c r="C157" s="33"/>
      <c r="D157" s="33">
        <v>412983.5</v>
      </c>
      <c r="E157" s="33">
        <f t="shared" si="10"/>
        <v>412983.5</v>
      </c>
      <c r="F157" s="33"/>
      <c r="G157" s="31">
        <f t="shared" si="11"/>
        <v>412983.5</v>
      </c>
      <c r="H157" s="31">
        <v>412983.5</v>
      </c>
      <c r="I157" s="31">
        <v>412983500</v>
      </c>
      <c r="J157" s="18">
        <f t="shared" si="13"/>
        <v>0</v>
      </c>
      <c r="K157" s="18">
        <f t="shared" si="14"/>
        <v>412983.5</v>
      </c>
      <c r="L157" s="31">
        <v>412983500</v>
      </c>
      <c r="M157" s="25"/>
    </row>
    <row r="158" spans="1:13" ht="45" x14ac:dyDescent="0.25">
      <c r="A158" s="21" t="s">
        <v>313</v>
      </c>
      <c r="B158" s="32" t="s">
        <v>314</v>
      </c>
      <c r="C158" s="33"/>
      <c r="D158" s="33">
        <v>152857</v>
      </c>
      <c r="E158" s="33">
        <f t="shared" si="10"/>
        <v>152857</v>
      </c>
      <c r="F158" s="33"/>
      <c r="G158" s="31">
        <f t="shared" si="11"/>
        <v>152857</v>
      </c>
      <c r="H158" s="31">
        <v>152857</v>
      </c>
      <c r="I158" s="31">
        <f>VLOOKUP(B158,[1]Лист3!$A$3:$C$153,2,0)</f>
        <v>152857000</v>
      </c>
      <c r="J158" s="18">
        <f t="shared" si="13"/>
        <v>121419</v>
      </c>
      <c r="K158" s="18">
        <f t="shared" si="14"/>
        <v>274276</v>
      </c>
      <c r="L158" s="18">
        <f>VLOOKUP(B158,[1]сент!A150:B174,2,0)</f>
        <v>274276000</v>
      </c>
      <c r="M158" s="25"/>
    </row>
    <row r="159" spans="1:13" hidden="1" x14ac:dyDescent="0.25">
      <c r="A159" s="21"/>
      <c r="B159" s="28" t="s">
        <v>315</v>
      </c>
      <c r="C159" s="30">
        <f t="shared" ref="C159:G159" si="17">C160+C161+C162</f>
        <v>667910.80000000005</v>
      </c>
      <c r="D159" s="30">
        <f t="shared" si="17"/>
        <v>80832.376690000005</v>
      </c>
      <c r="E159" s="30">
        <f t="shared" si="17"/>
        <v>748743.17668999999</v>
      </c>
      <c r="F159" s="30">
        <f t="shared" si="17"/>
        <v>0</v>
      </c>
      <c r="G159" s="30">
        <f t="shared" si="17"/>
        <v>882580.98835</v>
      </c>
      <c r="H159" s="30">
        <v>1929881.9207000001</v>
      </c>
      <c r="I159" s="30">
        <f t="shared" ref="I159:L159" si="18">I160+I161+I162</f>
        <v>1929881920.7</v>
      </c>
      <c r="J159" s="30">
        <f t="shared" si="13"/>
        <v>0</v>
      </c>
      <c r="K159" s="30">
        <f t="shared" si="14"/>
        <v>1929881.9207000001</v>
      </c>
      <c r="L159" s="31">
        <f t="shared" si="18"/>
        <v>1929881920.7</v>
      </c>
      <c r="M159" s="20">
        <f t="shared" si="15"/>
        <v>288.94306256164748</v>
      </c>
    </row>
    <row r="160" spans="1:13" ht="105" hidden="1" x14ac:dyDescent="0.25">
      <c r="A160" s="21" t="s">
        <v>316</v>
      </c>
      <c r="B160" s="32" t="s">
        <v>317</v>
      </c>
      <c r="C160" s="33">
        <v>667910.80000000005</v>
      </c>
      <c r="D160" s="33"/>
      <c r="E160" s="33">
        <f t="shared" si="10"/>
        <v>667910.80000000005</v>
      </c>
      <c r="F160" s="33"/>
      <c r="G160" s="31">
        <f t="shared" si="11"/>
        <v>667910.80000000005</v>
      </c>
      <c r="H160" s="33">
        <v>1715212.1238900002</v>
      </c>
      <c r="I160" s="33">
        <v>1715212123.8900001</v>
      </c>
      <c r="J160" s="18">
        <f t="shared" si="13"/>
        <v>0</v>
      </c>
      <c r="K160" s="18">
        <f t="shared" si="14"/>
        <v>1715212.1238900002</v>
      </c>
      <c r="L160" s="33">
        <v>1715212123.8900001</v>
      </c>
      <c r="M160" s="25">
        <f t="shared" si="15"/>
        <v>256.80257362060922</v>
      </c>
    </row>
    <row r="161" spans="1:14" ht="45" hidden="1" x14ac:dyDescent="0.25">
      <c r="A161" s="21" t="s">
        <v>318</v>
      </c>
      <c r="B161" s="32" t="s">
        <v>319</v>
      </c>
      <c r="C161" s="33"/>
      <c r="D161" s="33">
        <v>40416.188349999997</v>
      </c>
      <c r="E161" s="33">
        <f t="shared" si="10"/>
        <v>40416.188349999997</v>
      </c>
      <c r="F161" s="33"/>
      <c r="G161" s="31">
        <f t="shared" si="11"/>
        <v>40416.188349999997</v>
      </c>
      <c r="H161" s="33">
        <v>40416.188350000004</v>
      </c>
      <c r="I161" s="33">
        <v>40416188.350000001</v>
      </c>
      <c r="J161" s="18">
        <f t="shared" si="13"/>
        <v>0</v>
      </c>
      <c r="K161" s="18">
        <f t="shared" si="14"/>
        <v>40416.188350000004</v>
      </c>
      <c r="L161" s="33">
        <v>40416188.350000001</v>
      </c>
      <c r="M161" s="20"/>
    </row>
    <row r="162" spans="1:14" ht="60" hidden="1" x14ac:dyDescent="0.25">
      <c r="A162" s="21" t="s">
        <v>320</v>
      </c>
      <c r="B162" s="32" t="s">
        <v>321</v>
      </c>
      <c r="C162" s="33"/>
      <c r="D162" s="33">
        <v>40416.188340000001</v>
      </c>
      <c r="E162" s="33">
        <f t="shared" si="10"/>
        <v>40416.188340000001</v>
      </c>
      <c r="F162" s="33"/>
      <c r="G162" s="31">
        <v>174254</v>
      </c>
      <c r="H162" s="33">
        <v>174253.60846000002</v>
      </c>
      <c r="I162" s="33">
        <f>VLOOKUP(B162,[1]Лист3!$A$3:$C$153,2,0)</f>
        <v>174253608.46000001</v>
      </c>
      <c r="J162" s="18">
        <f t="shared" si="13"/>
        <v>0</v>
      </c>
      <c r="K162" s="18">
        <f t="shared" si="14"/>
        <v>174253.60846000002</v>
      </c>
      <c r="L162" s="33">
        <v>174253608.46000001</v>
      </c>
      <c r="M162" s="20"/>
    </row>
    <row r="163" spans="1:14" x14ac:dyDescent="0.25">
      <c r="A163" s="42"/>
      <c r="B163" s="43" t="s">
        <v>322</v>
      </c>
      <c r="C163" s="44">
        <v>99657333.568800002</v>
      </c>
      <c r="D163" s="44">
        <f>D42</f>
        <v>595571.4319999963</v>
      </c>
      <c r="E163" s="44">
        <f t="shared" si="10"/>
        <v>100252905.0008</v>
      </c>
      <c r="F163" s="44">
        <f>F6</f>
        <v>2591363.0419999957</v>
      </c>
      <c r="G163" s="44">
        <f>E163+F163</f>
        <v>102844268.04279999</v>
      </c>
      <c r="H163" s="44">
        <v>103075412.13150001</v>
      </c>
      <c r="I163" s="33">
        <f>VLOOKUP(B163,[1]Лист3!$A$3:$C$153,2,0)</f>
        <v>103075412131.5</v>
      </c>
      <c r="J163" s="44">
        <f t="shared" si="13"/>
        <v>1131143.8799999952</v>
      </c>
      <c r="K163" s="44">
        <f t="shared" si="14"/>
        <v>104206556.0115</v>
      </c>
      <c r="L163" s="18">
        <f>VLOOKUP(B163,[1]сент!A155:B179,2,0)</f>
        <v>104206556011.5</v>
      </c>
      <c r="M163" s="45">
        <f t="shared" si="15"/>
        <v>104.56486470166229</v>
      </c>
    </row>
    <row r="164" spans="1:14" x14ac:dyDescent="0.25">
      <c r="A164" s="46"/>
      <c r="B164" s="47" t="s">
        <v>323</v>
      </c>
      <c r="C164" s="44">
        <f>C163-C165</f>
        <v>-814066.43119999766</v>
      </c>
      <c r="D164" s="44">
        <v>0</v>
      </c>
      <c r="E164" s="44">
        <f>E163-E165</f>
        <v>-814066.09589000046</v>
      </c>
      <c r="F164" s="44">
        <f>F163-F165</f>
        <v>0.43999999575316906</v>
      </c>
      <c r="G164" s="44">
        <f t="shared" ref="G164:G227" si="19">E164+F164</f>
        <v>-814065.65589000471</v>
      </c>
      <c r="H164" s="44">
        <v>-814065.99018998444</v>
      </c>
      <c r="I164" s="18" t="e">
        <f>VLOOKUP(B164,[1]Лист3!$A$3:$C$153,2,0)</f>
        <v>#N/A</v>
      </c>
      <c r="J164" s="44">
        <f>J163-J165</f>
        <v>-3314648.5400600052</v>
      </c>
      <c r="K164" s="44">
        <f t="shared" ref="K164:L164" si="20">K163-K165</f>
        <v>-4128714.5302499831</v>
      </c>
      <c r="L164" s="18" t="e">
        <f t="shared" si="20"/>
        <v>#N/A</v>
      </c>
      <c r="M164" s="45">
        <f t="shared" si="15"/>
        <v>507.1716965609225</v>
      </c>
    </row>
    <row r="165" spans="1:14" x14ac:dyDescent="0.25">
      <c r="A165" s="46"/>
      <c r="B165" s="43" t="s">
        <v>324</v>
      </c>
      <c r="C165" s="48">
        <v>100471400</v>
      </c>
      <c r="D165" s="48">
        <f>D166+D177+D182</f>
        <v>595571.09669000003</v>
      </c>
      <c r="E165" s="48">
        <f t="shared" ref="E165:E228" si="21">C165+D165</f>
        <v>101066971.09669</v>
      </c>
      <c r="F165" s="48">
        <f>F166+F182+F238</f>
        <v>2591362.602</v>
      </c>
      <c r="G165" s="49">
        <f t="shared" si="19"/>
        <v>103658333.69869</v>
      </c>
      <c r="H165" s="44">
        <v>103889478.12168999</v>
      </c>
      <c r="I165" s="18" t="e">
        <f>VLOOKUP(B165,[1]Лист3!$A$3:$C$153,2,0)</f>
        <v>#N/A</v>
      </c>
      <c r="J165" s="44">
        <v>4445792.4200600004</v>
      </c>
      <c r="K165" s="44">
        <f>H165+J165</f>
        <v>108335270.54174998</v>
      </c>
      <c r="L165" s="18" t="e">
        <f>VLOOKUP(B165,[1]сент!A157:B181,2,0)</f>
        <v>#N/A</v>
      </c>
      <c r="M165" s="45">
        <f t="shared" si="15"/>
        <v>107.82697418543982</v>
      </c>
      <c r="N165" s="27">
        <f>J165/$N$6</f>
        <v>4445.79242006</v>
      </c>
    </row>
    <row r="166" spans="1:14" x14ac:dyDescent="0.25">
      <c r="A166" s="50" t="s">
        <v>325</v>
      </c>
      <c r="B166" s="51" t="s">
        <v>326</v>
      </c>
      <c r="C166" s="52">
        <v>3866067.38</v>
      </c>
      <c r="D166" s="52">
        <v>133837.42000000001</v>
      </c>
      <c r="E166" s="52">
        <f t="shared" si="21"/>
        <v>3999904.8</v>
      </c>
      <c r="F166" s="52">
        <v>1582061</v>
      </c>
      <c r="G166" s="18">
        <f t="shared" si="19"/>
        <v>5581965.7999999998</v>
      </c>
      <c r="H166" s="18">
        <v>5569098.61228</v>
      </c>
      <c r="I166" s="18" t="e">
        <f>VLOOKUP(B166,[1]Лист3!$A$3:$C$153,2,0)</f>
        <v>#N/A</v>
      </c>
      <c r="J166" s="18">
        <v>1349986.26349</v>
      </c>
      <c r="K166" s="18">
        <f t="shared" ref="K166:K229" si="22">H166+J166</f>
        <v>6919084.8757699998</v>
      </c>
      <c r="L166" s="18"/>
      <c r="M166" s="20">
        <f t="shared" si="15"/>
        <v>178.9695883616493</v>
      </c>
      <c r="N166" s="27">
        <f t="shared" ref="N166:N229" si="23">J166/$N$6</f>
        <v>1349.9862634900001</v>
      </c>
    </row>
    <row r="167" spans="1:14" ht="31.5" hidden="1" x14ac:dyDescent="0.25">
      <c r="A167" s="53" t="s">
        <v>327</v>
      </c>
      <c r="B167" s="54" t="s">
        <v>328</v>
      </c>
      <c r="C167" s="55">
        <v>6619.18</v>
      </c>
      <c r="D167" s="55"/>
      <c r="E167" s="55">
        <f t="shared" si="21"/>
        <v>6619.18</v>
      </c>
      <c r="F167" s="55"/>
      <c r="G167" s="55">
        <f t="shared" si="19"/>
        <v>6619.18</v>
      </c>
      <c r="H167" s="55">
        <v>6619.18</v>
      </c>
      <c r="I167" s="55" t="e">
        <f>VLOOKUP(B167,[1]Лист3!$A$3:$C$153,2,0)</f>
        <v>#N/A</v>
      </c>
      <c r="J167" s="18">
        <v>0</v>
      </c>
      <c r="K167" s="18">
        <f t="shared" si="22"/>
        <v>6619.18</v>
      </c>
      <c r="L167" s="18" t="e">
        <f>VLOOKUP(B167,[1]сент!A159:B183,2,0)</f>
        <v>#N/A</v>
      </c>
      <c r="M167" s="25">
        <f t="shared" si="15"/>
        <v>100</v>
      </c>
      <c r="N167" s="27">
        <f t="shared" si="23"/>
        <v>0</v>
      </c>
    </row>
    <row r="168" spans="1:14" ht="47.25" x14ac:dyDescent="0.25">
      <c r="A168" s="53" t="s">
        <v>329</v>
      </c>
      <c r="B168" s="54" t="s">
        <v>330</v>
      </c>
      <c r="C168" s="55">
        <v>150586.79300000001</v>
      </c>
      <c r="D168" s="55"/>
      <c r="E168" s="55">
        <f t="shared" si="21"/>
        <v>150586.79300000001</v>
      </c>
      <c r="F168" s="55"/>
      <c r="G168" s="55">
        <f t="shared" si="19"/>
        <v>150586.79300000001</v>
      </c>
      <c r="H168" s="55">
        <v>150586.79300000001</v>
      </c>
      <c r="I168" s="55" t="e">
        <f>VLOOKUP(B168,[1]Лист3!$A$3:$C$153,2,0)</f>
        <v>#N/A</v>
      </c>
      <c r="J168" s="18">
        <v>26687.588190000002</v>
      </c>
      <c r="K168" s="18">
        <f t="shared" si="22"/>
        <v>177274.38119000001</v>
      </c>
      <c r="L168" s="18" t="e">
        <f>VLOOKUP(B168,[1]сент!A160:B184,2,0)</f>
        <v>#N/A</v>
      </c>
      <c r="M168" s="25">
        <f t="shared" si="15"/>
        <v>117.72239627282588</v>
      </c>
      <c r="N168" s="27">
        <f t="shared" si="23"/>
        <v>26.687588190000003</v>
      </c>
    </row>
    <row r="169" spans="1:14" ht="47.25" x14ac:dyDescent="0.25">
      <c r="A169" s="53" t="s">
        <v>331</v>
      </c>
      <c r="B169" s="54" t="s">
        <v>332</v>
      </c>
      <c r="C169" s="55">
        <v>427404.065</v>
      </c>
      <c r="D169" s="55"/>
      <c r="E169" s="55">
        <f t="shared" si="21"/>
        <v>427404.065</v>
      </c>
      <c r="F169" s="55"/>
      <c r="G169" s="55">
        <f t="shared" si="19"/>
        <v>427404.065</v>
      </c>
      <c r="H169" s="55">
        <v>427404.065</v>
      </c>
      <c r="I169" s="55" t="e">
        <f>VLOOKUP(B169,[1]Лист3!$A$3:$C$153,2,0)</f>
        <v>#N/A</v>
      </c>
      <c r="J169" s="18">
        <v>-755.5</v>
      </c>
      <c r="K169" s="18">
        <f t="shared" si="22"/>
        <v>426648.565</v>
      </c>
      <c r="L169" s="18" t="e">
        <f>VLOOKUP(B169,[1]сент!A161:B185,2,0)</f>
        <v>#N/A</v>
      </c>
      <c r="M169" s="25">
        <f t="shared" si="15"/>
        <v>99.823235186123</v>
      </c>
      <c r="N169" s="27">
        <f t="shared" si="23"/>
        <v>-0.75549999999999995</v>
      </c>
    </row>
    <row r="170" spans="1:14" x14ac:dyDescent="0.25">
      <c r="A170" s="53" t="s">
        <v>333</v>
      </c>
      <c r="B170" s="54" t="s">
        <v>334</v>
      </c>
      <c r="C170" s="55">
        <v>328901.91100000002</v>
      </c>
      <c r="D170" s="55"/>
      <c r="E170" s="55">
        <f t="shared" si="21"/>
        <v>328901.91100000002</v>
      </c>
      <c r="F170" s="55"/>
      <c r="G170" s="55">
        <f t="shared" si="19"/>
        <v>328901.91100000002</v>
      </c>
      <c r="H170" s="55">
        <v>328901.91100000002</v>
      </c>
      <c r="I170" s="55" t="e">
        <f>VLOOKUP(B170,[1]Лист3!$A$3:$C$153,2,0)</f>
        <v>#N/A</v>
      </c>
      <c r="J170" s="18">
        <v>23697.108559999997</v>
      </c>
      <c r="K170" s="18">
        <f t="shared" si="22"/>
        <v>352599.01956000004</v>
      </c>
      <c r="L170" s="18" t="e">
        <f>VLOOKUP(B170,[1]сент!A162:B186,2,0)</f>
        <v>#N/A</v>
      </c>
      <c r="M170" s="25">
        <f t="shared" si="15"/>
        <v>107.20491665370713</v>
      </c>
      <c r="N170" s="27">
        <f t="shared" si="23"/>
        <v>23.697108559999997</v>
      </c>
    </row>
    <row r="171" spans="1:14" ht="31.5" x14ac:dyDescent="0.25">
      <c r="A171" s="53" t="s">
        <v>335</v>
      </c>
      <c r="B171" s="54" t="s">
        <v>336</v>
      </c>
      <c r="C171" s="55">
        <v>147521.967</v>
      </c>
      <c r="D171" s="55"/>
      <c r="E171" s="55">
        <f t="shared" si="21"/>
        <v>147521.967</v>
      </c>
      <c r="F171" s="55"/>
      <c r="G171" s="55">
        <f t="shared" si="19"/>
        <v>147521.967</v>
      </c>
      <c r="H171" s="55">
        <v>147521.967</v>
      </c>
      <c r="I171" s="55" t="e">
        <f>VLOOKUP(B171,[1]Лист3!$A$3:$C$153,2,0)</f>
        <v>#N/A</v>
      </c>
      <c r="J171" s="18">
        <v>3308.3</v>
      </c>
      <c r="K171" s="18">
        <f t="shared" si="22"/>
        <v>150830.26699999999</v>
      </c>
      <c r="L171" s="18" t="e">
        <f>VLOOKUP(B171,[1]сент!A163:B187,2,0)</f>
        <v>#N/A</v>
      </c>
      <c r="M171" s="25">
        <f t="shared" si="15"/>
        <v>102.24258126926952</v>
      </c>
      <c r="N171" s="27">
        <f t="shared" si="23"/>
        <v>3.3083</v>
      </c>
    </row>
    <row r="172" spans="1:14" x14ac:dyDescent="0.25">
      <c r="A172" s="50" t="s">
        <v>337</v>
      </c>
      <c r="B172" s="54" t="s">
        <v>338</v>
      </c>
      <c r="C172" s="55">
        <v>48997.170899999997</v>
      </c>
      <c r="D172" s="55"/>
      <c r="E172" s="55">
        <f t="shared" si="21"/>
        <v>48997.170899999997</v>
      </c>
      <c r="F172" s="55"/>
      <c r="G172" s="55">
        <f t="shared" si="19"/>
        <v>48997.170899999997</v>
      </c>
      <c r="H172" s="55">
        <v>48997.170899999997</v>
      </c>
      <c r="I172" s="55" t="e">
        <f>VLOOKUP(B172,[1]Лист3!$A$3:$C$153,2,0)</f>
        <v>#N/A</v>
      </c>
      <c r="J172" s="18">
        <v>2260.4</v>
      </c>
      <c r="K172" s="18">
        <f t="shared" si="22"/>
        <v>51257.570899999999</v>
      </c>
      <c r="L172" s="18" t="e">
        <f>VLOOKUP(B172,[1]сент!A164:B188,2,0)</f>
        <v>#N/A</v>
      </c>
      <c r="M172" s="25">
        <f t="shared" si="15"/>
        <v>104.61332758296051</v>
      </c>
      <c r="N172" s="27">
        <f t="shared" si="23"/>
        <v>2.2604000000000002</v>
      </c>
    </row>
    <row r="173" spans="1:14" x14ac:dyDescent="0.25">
      <c r="A173" s="50" t="s">
        <v>339</v>
      </c>
      <c r="B173" s="54" t="s">
        <v>340</v>
      </c>
      <c r="C173" s="55">
        <v>50000</v>
      </c>
      <c r="D173" s="55"/>
      <c r="E173" s="55">
        <f t="shared" si="21"/>
        <v>50000</v>
      </c>
      <c r="F173" s="55"/>
      <c r="G173" s="55">
        <f t="shared" si="19"/>
        <v>50000</v>
      </c>
      <c r="H173" s="55">
        <v>50000</v>
      </c>
      <c r="I173" s="55" t="e">
        <f>VLOOKUP(B173,[1]Лист3!$A$3:$C$153,2,0)</f>
        <v>#N/A</v>
      </c>
      <c r="J173" s="18">
        <v>115466.1</v>
      </c>
      <c r="K173" s="18">
        <f t="shared" si="22"/>
        <v>165466.1</v>
      </c>
      <c r="L173" s="18" t="e">
        <f>VLOOKUP(B173,[1]сент!A165:B189,2,0)</f>
        <v>#N/A</v>
      </c>
      <c r="M173" s="25">
        <f t="shared" si="15"/>
        <v>330.93220000000002</v>
      </c>
      <c r="N173" s="27">
        <f t="shared" si="23"/>
        <v>115.46610000000001</v>
      </c>
    </row>
    <row r="174" spans="1:14" x14ac:dyDescent="0.25">
      <c r="A174" s="50" t="s">
        <v>341</v>
      </c>
      <c r="B174" s="54" t="s">
        <v>342</v>
      </c>
      <c r="C174" s="55">
        <v>2706036.29</v>
      </c>
      <c r="D174" s="55"/>
      <c r="E174" s="55">
        <f t="shared" si="21"/>
        <v>2706036.29</v>
      </c>
      <c r="F174" s="56">
        <v>1582061</v>
      </c>
      <c r="G174" s="55">
        <f t="shared" si="19"/>
        <v>4288097.29</v>
      </c>
      <c r="H174" s="57">
        <v>4275230.1022800002</v>
      </c>
      <c r="I174" s="55" t="e">
        <f>VLOOKUP(B174,[1]Лист3!$A$3:$C$153,2,0)</f>
        <v>#N/A</v>
      </c>
      <c r="J174" s="18">
        <v>1179322.2667400001</v>
      </c>
      <c r="K174" s="18">
        <f t="shared" si="22"/>
        <v>5454552.3690200001</v>
      </c>
      <c r="L174" s="18" t="e">
        <f>VLOOKUP(B174,[1]сент!A166:B190,2,0)</f>
        <v>#N/A</v>
      </c>
      <c r="M174" s="25">
        <f t="shared" si="15"/>
        <v>201.56981593990375</v>
      </c>
      <c r="N174" s="27">
        <f t="shared" si="23"/>
        <v>1179.32226674</v>
      </c>
    </row>
    <row r="175" spans="1:14" hidden="1" x14ac:dyDescent="0.25">
      <c r="A175" s="50" t="s">
        <v>343</v>
      </c>
      <c r="B175" s="51" t="s">
        <v>344</v>
      </c>
      <c r="C175" s="52">
        <v>33922.199999999997</v>
      </c>
      <c r="D175" s="52"/>
      <c r="E175" s="52">
        <f t="shared" si="21"/>
        <v>33922.199999999997</v>
      </c>
      <c r="F175" s="52"/>
      <c r="G175" s="52">
        <f t="shared" si="19"/>
        <v>33922.199999999997</v>
      </c>
      <c r="H175" s="52">
        <v>33922.199999999997</v>
      </c>
      <c r="I175" s="52" t="e">
        <f>VLOOKUP(B175,[1]Лист3!$A$3:$C$153,2,0)</f>
        <v>#N/A</v>
      </c>
      <c r="J175" s="18">
        <v>0</v>
      </c>
      <c r="K175" s="18">
        <f t="shared" si="22"/>
        <v>33922.199999999997</v>
      </c>
      <c r="L175" s="18" t="e">
        <f>VLOOKUP(B175,[1]сент!A167:B191,2,0)</f>
        <v>#N/A</v>
      </c>
      <c r="M175" s="20">
        <f t="shared" si="15"/>
        <v>100</v>
      </c>
      <c r="N175" s="27">
        <f t="shared" si="23"/>
        <v>0</v>
      </c>
    </row>
    <row r="176" spans="1:14" hidden="1" x14ac:dyDescent="0.25">
      <c r="A176" s="50" t="s">
        <v>345</v>
      </c>
      <c r="B176" s="54" t="s">
        <v>346</v>
      </c>
      <c r="C176" s="55">
        <v>33922.199999999997</v>
      </c>
      <c r="D176" s="55"/>
      <c r="E176" s="55">
        <f t="shared" si="21"/>
        <v>33922.199999999997</v>
      </c>
      <c r="F176" s="55"/>
      <c r="G176" s="55">
        <f t="shared" si="19"/>
        <v>33922.199999999997</v>
      </c>
      <c r="H176" s="55">
        <v>33922.199999999997</v>
      </c>
      <c r="I176" s="55" t="e">
        <f>VLOOKUP(B176,[1]Лист3!$A$3:$C$153,2,0)</f>
        <v>#N/A</v>
      </c>
      <c r="J176" s="18">
        <v>0</v>
      </c>
      <c r="K176" s="18">
        <f t="shared" si="22"/>
        <v>33922.199999999997</v>
      </c>
      <c r="L176" s="18" t="e">
        <f>VLOOKUP(B176,[1]сент!A168:B192,2,0)</f>
        <v>#N/A</v>
      </c>
      <c r="M176" s="25">
        <f t="shared" si="15"/>
        <v>100</v>
      </c>
      <c r="N176" s="27">
        <f t="shared" si="23"/>
        <v>0</v>
      </c>
    </row>
    <row r="177" spans="1:14" ht="31.5" x14ac:dyDescent="0.25">
      <c r="A177" s="50" t="s">
        <v>347</v>
      </c>
      <c r="B177" s="51" t="s">
        <v>348</v>
      </c>
      <c r="C177" s="52">
        <v>969295.1</v>
      </c>
      <c r="D177" s="52">
        <v>152857</v>
      </c>
      <c r="E177" s="52">
        <f t="shared" si="21"/>
        <v>1122152.1000000001</v>
      </c>
      <c r="F177" s="52"/>
      <c r="G177" s="52">
        <f t="shared" si="19"/>
        <v>1122152.1000000001</v>
      </c>
      <c r="H177" s="52">
        <v>1122152.1000000001</v>
      </c>
      <c r="I177" s="52" t="e">
        <f>VLOOKUP(B177,[1]Лист3!$A$3:$C$153,2,0)</f>
        <v>#N/A</v>
      </c>
      <c r="J177" s="18">
        <v>159728.28018999999</v>
      </c>
      <c r="K177" s="18">
        <f t="shared" si="22"/>
        <v>1281880.3801900002</v>
      </c>
      <c r="L177" s="18" t="e">
        <f>VLOOKUP(B177,[1]сент!A169:B193,2,0)</f>
        <v>#N/A</v>
      </c>
      <c r="M177" s="20">
        <f t="shared" si="15"/>
        <v>132.24872179690169</v>
      </c>
      <c r="N177" s="27">
        <f t="shared" si="23"/>
        <v>159.72828018999999</v>
      </c>
    </row>
    <row r="178" spans="1:14" x14ac:dyDescent="0.25">
      <c r="A178" s="50" t="s">
        <v>349</v>
      </c>
      <c r="B178" s="54" t="s">
        <v>350</v>
      </c>
      <c r="C178" s="55">
        <v>119811.65399999999</v>
      </c>
      <c r="D178" s="55"/>
      <c r="E178" s="55">
        <f t="shared" si="21"/>
        <v>119811.65399999999</v>
      </c>
      <c r="F178" s="55"/>
      <c r="G178" s="55">
        <f t="shared" si="19"/>
        <v>119811.65399999999</v>
      </c>
      <c r="H178" s="55">
        <v>119811.65399999999</v>
      </c>
      <c r="I178" s="55" t="e">
        <f>VLOOKUP(B178,[1]Лист3!$A$3:$C$153,2,0)</f>
        <v>#N/A</v>
      </c>
      <c r="J178" s="18">
        <v>55805.973340000004</v>
      </c>
      <c r="K178" s="18">
        <f t="shared" si="22"/>
        <v>175617.62734000001</v>
      </c>
      <c r="L178" s="18" t="e">
        <f>VLOOKUP(B178,[1]сент!A170:B194,2,0)</f>
        <v>#N/A</v>
      </c>
      <c r="M178" s="25">
        <f t="shared" si="15"/>
        <v>146.57808441572806</v>
      </c>
      <c r="N178" s="27">
        <f t="shared" si="23"/>
        <v>55.805973340000001</v>
      </c>
    </row>
    <row r="179" spans="1:14" ht="31.5" x14ac:dyDescent="0.25">
      <c r="A179" s="50" t="s">
        <v>351</v>
      </c>
      <c r="B179" s="54" t="s">
        <v>352</v>
      </c>
      <c r="C179" s="55">
        <v>820403.50899999996</v>
      </c>
      <c r="D179" s="55"/>
      <c r="E179" s="55">
        <f t="shared" si="21"/>
        <v>820403.50899999996</v>
      </c>
      <c r="F179" s="55"/>
      <c r="G179" s="55">
        <f t="shared" si="19"/>
        <v>820403.50899999996</v>
      </c>
      <c r="H179" s="55">
        <v>820403.50899999996</v>
      </c>
      <c r="I179" s="55" t="e">
        <f>VLOOKUP(B179,[1]Лист3!$A$3:$C$153,2,0)</f>
        <v>#N/A</v>
      </c>
      <c r="J179" s="18">
        <v>18068</v>
      </c>
      <c r="K179" s="18">
        <f t="shared" si="22"/>
        <v>838471.50899999996</v>
      </c>
      <c r="L179" s="18" t="e">
        <f>VLOOKUP(B179,[1]сент!A171:B195,2,0)</f>
        <v>#N/A</v>
      </c>
      <c r="M179" s="25">
        <f t="shared" si="15"/>
        <v>102.20233090202446</v>
      </c>
      <c r="N179" s="27">
        <f t="shared" si="23"/>
        <v>18.068000000000001</v>
      </c>
    </row>
    <row r="180" spans="1:14" hidden="1" x14ac:dyDescent="0.25">
      <c r="A180" s="50" t="s">
        <v>353</v>
      </c>
      <c r="B180" s="54" t="s">
        <v>354</v>
      </c>
      <c r="C180" s="55">
        <v>420</v>
      </c>
      <c r="D180" s="55"/>
      <c r="E180" s="55">
        <f t="shared" si="21"/>
        <v>420</v>
      </c>
      <c r="F180" s="55"/>
      <c r="G180" s="55">
        <f t="shared" si="19"/>
        <v>420</v>
      </c>
      <c r="H180" s="55">
        <v>420</v>
      </c>
      <c r="I180" s="55" t="e">
        <f>VLOOKUP(B180,[1]Лист3!$A$3:$C$153,2,0)</f>
        <v>#N/A</v>
      </c>
      <c r="J180" s="18">
        <v>0</v>
      </c>
      <c r="K180" s="18">
        <f t="shared" si="22"/>
        <v>420</v>
      </c>
      <c r="L180" s="18" t="e">
        <f>VLOOKUP(B180,[1]сент!A172:B196,2,0)</f>
        <v>#N/A</v>
      </c>
      <c r="M180" s="25">
        <f t="shared" si="15"/>
        <v>100</v>
      </c>
      <c r="N180" s="27">
        <f t="shared" si="23"/>
        <v>0</v>
      </c>
    </row>
    <row r="181" spans="1:14" ht="31.5" x14ac:dyDescent="0.25">
      <c r="A181" s="50" t="s">
        <v>355</v>
      </c>
      <c r="B181" s="54" t="s">
        <v>356</v>
      </c>
      <c r="C181" s="55">
        <v>28659.937399999999</v>
      </c>
      <c r="D181" s="55">
        <v>152857</v>
      </c>
      <c r="E181" s="55">
        <f t="shared" si="21"/>
        <v>181516.9374</v>
      </c>
      <c r="F181" s="55"/>
      <c r="G181" s="55">
        <f t="shared" si="19"/>
        <v>181516.9374</v>
      </c>
      <c r="H181" s="55">
        <v>181516.9374</v>
      </c>
      <c r="I181" s="55" t="e">
        <f>VLOOKUP(B181,[1]Лист3!$A$3:$C$153,2,0)</f>
        <v>#N/A</v>
      </c>
      <c r="J181" s="18">
        <v>85854.306849999994</v>
      </c>
      <c r="K181" s="18">
        <f t="shared" si="22"/>
        <v>267371.24424999999</v>
      </c>
      <c r="L181" s="18" t="e">
        <f>VLOOKUP(B181,[1]сент!A173:B197,2,0)</f>
        <v>#N/A</v>
      </c>
      <c r="M181" s="58" t="s">
        <v>357</v>
      </c>
      <c r="N181" s="27">
        <f t="shared" si="23"/>
        <v>85.85430685</v>
      </c>
    </row>
    <row r="182" spans="1:14" x14ac:dyDescent="0.25">
      <c r="A182" s="50" t="s">
        <v>358</v>
      </c>
      <c r="B182" s="51" t="s">
        <v>359</v>
      </c>
      <c r="C182" s="52">
        <v>18498845.100000001</v>
      </c>
      <c r="D182" s="52">
        <v>308876.67668999999</v>
      </c>
      <c r="E182" s="52">
        <f t="shared" si="21"/>
        <v>18807721.776690003</v>
      </c>
      <c r="F182" s="52">
        <v>271000</v>
      </c>
      <c r="G182" s="52">
        <f t="shared" si="19"/>
        <v>19078721.776690003</v>
      </c>
      <c r="H182" s="59">
        <v>18906081.356690001</v>
      </c>
      <c r="I182" s="52" t="e">
        <f>VLOOKUP(B182,[1]Лист3!$A$3:$C$153,2,0)</f>
        <v>#N/A</v>
      </c>
      <c r="J182" s="18">
        <v>1096961.39701</v>
      </c>
      <c r="K182" s="18">
        <f t="shared" si="22"/>
        <v>20003042.753699999</v>
      </c>
      <c r="L182" s="18" t="e">
        <f>VLOOKUP(B182,[1]сент!A174:B198,2,0)</f>
        <v>#N/A</v>
      </c>
      <c r="M182" s="20">
        <f t="shared" si="15"/>
        <v>108.13130574135137</v>
      </c>
      <c r="N182" s="27">
        <f t="shared" si="23"/>
        <v>1096.9613970099999</v>
      </c>
    </row>
    <row r="183" spans="1:14" x14ac:dyDescent="0.25">
      <c r="A183" s="50" t="s">
        <v>360</v>
      </c>
      <c r="B183" s="54" t="s">
        <v>361</v>
      </c>
      <c r="C183" s="55">
        <v>960846.22900000005</v>
      </c>
      <c r="D183" s="55"/>
      <c r="E183" s="55">
        <f t="shared" si="21"/>
        <v>960846.22900000005</v>
      </c>
      <c r="F183" s="55"/>
      <c r="G183" s="55">
        <f t="shared" si="19"/>
        <v>960846.22900000005</v>
      </c>
      <c r="H183" s="57">
        <v>961810.78836000001</v>
      </c>
      <c r="I183" s="55" t="e">
        <f>VLOOKUP(B183,[1]Лист3!$A$3:$C$153,2,0)</f>
        <v>#N/A</v>
      </c>
      <c r="J183" s="18">
        <v>-270117.51310000004</v>
      </c>
      <c r="K183" s="18">
        <f t="shared" si="22"/>
        <v>691693.27526000002</v>
      </c>
      <c r="L183" s="18" t="e">
        <f>VLOOKUP(B183,[1]сент!A175:B199,2,0)</f>
        <v>#N/A</v>
      </c>
      <c r="M183" s="25">
        <f t="shared" si="15"/>
        <v>71.987926307405019</v>
      </c>
      <c r="N183" s="27">
        <f t="shared" si="23"/>
        <v>-270.11751310000005</v>
      </c>
    </row>
    <row r="184" spans="1:14" hidden="1" x14ac:dyDescent="0.25">
      <c r="A184" s="50" t="s">
        <v>362</v>
      </c>
      <c r="B184" s="54" t="s">
        <v>363</v>
      </c>
      <c r="C184" s="55">
        <v>72000</v>
      </c>
      <c r="D184" s="55"/>
      <c r="E184" s="55">
        <f t="shared" si="21"/>
        <v>72000</v>
      </c>
      <c r="F184" s="55"/>
      <c r="G184" s="55">
        <f t="shared" si="19"/>
        <v>72000</v>
      </c>
      <c r="H184" s="55">
        <v>72000</v>
      </c>
      <c r="I184" s="55" t="e">
        <f>VLOOKUP(B184,[1]Лист3!$A$3:$C$153,2,0)</f>
        <v>#N/A</v>
      </c>
      <c r="J184" s="18">
        <v>0</v>
      </c>
      <c r="K184" s="18">
        <f t="shared" si="22"/>
        <v>72000</v>
      </c>
      <c r="L184" s="18" t="e">
        <f>VLOOKUP(B184,[1]сент!A176:B200,2,0)</f>
        <v>#N/A</v>
      </c>
      <c r="M184" s="25">
        <f t="shared" si="15"/>
        <v>100</v>
      </c>
      <c r="N184" s="27">
        <f t="shared" si="23"/>
        <v>0</v>
      </c>
    </row>
    <row r="185" spans="1:14" hidden="1" x14ac:dyDescent="0.25">
      <c r="A185" s="50" t="s">
        <v>364</v>
      </c>
      <c r="B185" s="54" t="s">
        <v>365</v>
      </c>
      <c r="C185" s="55">
        <v>7491.6536999999998</v>
      </c>
      <c r="D185" s="55"/>
      <c r="E185" s="55">
        <f t="shared" si="21"/>
        <v>7491.6536999999998</v>
      </c>
      <c r="F185" s="55"/>
      <c r="G185" s="55">
        <f t="shared" si="19"/>
        <v>7491.6536999999998</v>
      </c>
      <c r="H185" s="55">
        <v>7491.6536999999998</v>
      </c>
      <c r="I185" s="55" t="e">
        <f>VLOOKUP(B185,[1]Лист3!$A$3:$C$153,2,0)</f>
        <v>#N/A</v>
      </c>
      <c r="J185" s="18">
        <v>0</v>
      </c>
      <c r="K185" s="18">
        <f t="shared" si="22"/>
        <v>7491.6536999999998</v>
      </c>
      <c r="L185" s="18" t="e">
        <f>VLOOKUP(B185,[1]сент!A177:B201,2,0)</f>
        <v>#N/A</v>
      </c>
      <c r="M185" s="25">
        <f t="shared" si="15"/>
        <v>100</v>
      </c>
      <c r="N185" s="27">
        <f t="shared" si="23"/>
        <v>0</v>
      </c>
    </row>
    <row r="186" spans="1:14" hidden="1" x14ac:dyDescent="0.25">
      <c r="A186" s="50" t="s">
        <v>366</v>
      </c>
      <c r="B186" s="54" t="s">
        <v>367</v>
      </c>
      <c r="C186" s="55">
        <v>2986727.06</v>
      </c>
      <c r="D186" s="55"/>
      <c r="E186" s="55">
        <f t="shared" si="21"/>
        <v>2986727.06</v>
      </c>
      <c r="F186" s="55"/>
      <c r="G186" s="55">
        <f t="shared" si="19"/>
        <v>2986727.06</v>
      </c>
      <c r="H186" s="57">
        <v>2963727.06</v>
      </c>
      <c r="I186" s="55" t="e">
        <f>VLOOKUP(B186,[1]Лист3!$A$3:$C$153,2,0)</f>
        <v>#N/A</v>
      </c>
      <c r="J186" s="18">
        <v>0</v>
      </c>
      <c r="K186" s="18">
        <f t="shared" si="22"/>
        <v>2963727.06</v>
      </c>
      <c r="L186" s="18" t="e">
        <f>VLOOKUP(B186,[1]сент!A178:B202,2,0)</f>
        <v>#N/A</v>
      </c>
      <c r="M186" s="25">
        <f t="shared" si="15"/>
        <v>99.229926285932535</v>
      </c>
      <c r="N186" s="27">
        <f t="shared" si="23"/>
        <v>0</v>
      </c>
    </row>
    <row r="187" spans="1:14" hidden="1" x14ac:dyDescent="0.25">
      <c r="A187" s="50" t="s">
        <v>368</v>
      </c>
      <c r="B187" s="54" t="s">
        <v>369</v>
      </c>
      <c r="C187" s="55">
        <v>190354.802</v>
      </c>
      <c r="D187" s="55"/>
      <c r="E187" s="55">
        <f t="shared" si="21"/>
        <v>190354.802</v>
      </c>
      <c r="F187" s="55"/>
      <c r="G187" s="55">
        <f t="shared" si="19"/>
        <v>190354.802</v>
      </c>
      <c r="H187" s="55">
        <v>190354.802</v>
      </c>
      <c r="I187" s="55" t="e">
        <f>VLOOKUP(B187,[1]Лист3!$A$3:$C$153,2,0)</f>
        <v>#N/A</v>
      </c>
      <c r="J187" s="18">
        <v>0</v>
      </c>
      <c r="K187" s="18">
        <f t="shared" si="22"/>
        <v>190354.802</v>
      </c>
      <c r="L187" s="18" t="e">
        <f>VLOOKUP(B187,[1]сент!A179:B203,2,0)</f>
        <v>#N/A</v>
      </c>
      <c r="M187" s="25">
        <f t="shared" si="15"/>
        <v>100</v>
      </c>
      <c r="N187" s="27">
        <f t="shared" si="23"/>
        <v>0</v>
      </c>
    </row>
    <row r="188" spans="1:14" hidden="1" x14ac:dyDescent="0.25">
      <c r="A188" s="50" t="s">
        <v>370</v>
      </c>
      <c r="B188" s="54" t="s">
        <v>371</v>
      </c>
      <c r="C188" s="55">
        <v>390375.64899999998</v>
      </c>
      <c r="D188" s="55"/>
      <c r="E188" s="55">
        <f t="shared" si="21"/>
        <v>390375.64899999998</v>
      </c>
      <c r="F188" s="55"/>
      <c r="G188" s="55">
        <f t="shared" si="19"/>
        <v>390375.64899999998</v>
      </c>
      <c r="H188" s="55">
        <v>390375.64899999998</v>
      </c>
      <c r="I188" s="55" t="e">
        <f>VLOOKUP(B188,[1]Лист3!$A$3:$C$153,2,0)</f>
        <v>#N/A</v>
      </c>
      <c r="J188" s="18">
        <v>0</v>
      </c>
      <c r="K188" s="18">
        <f t="shared" si="22"/>
        <v>390375.64899999998</v>
      </c>
      <c r="L188" s="18" t="e">
        <f>VLOOKUP(B188,[1]сент!A180:B204,2,0)</f>
        <v>#N/A</v>
      </c>
      <c r="M188" s="25">
        <f t="shared" si="15"/>
        <v>100</v>
      </c>
      <c r="N188" s="27">
        <f t="shared" si="23"/>
        <v>0</v>
      </c>
    </row>
    <row r="189" spans="1:14" x14ac:dyDescent="0.25">
      <c r="A189" s="50" t="s">
        <v>372</v>
      </c>
      <c r="B189" s="54" t="s">
        <v>373</v>
      </c>
      <c r="C189" s="55">
        <v>1131086.1399999999</v>
      </c>
      <c r="D189" s="55"/>
      <c r="E189" s="55">
        <f t="shared" si="21"/>
        <v>1131086.1399999999</v>
      </c>
      <c r="F189" s="55">
        <v>271000</v>
      </c>
      <c r="G189" s="55">
        <f t="shared" si="19"/>
        <v>1402086.14</v>
      </c>
      <c r="H189" s="57">
        <v>1503401.76064</v>
      </c>
      <c r="I189" s="55" t="e">
        <f>VLOOKUP(B189,[1]Лист3!$A$3:$C$153,2,0)</f>
        <v>#N/A</v>
      </c>
      <c r="J189" s="18">
        <v>23000</v>
      </c>
      <c r="K189" s="18">
        <f t="shared" si="22"/>
        <v>1526401.76064</v>
      </c>
      <c r="L189" s="18" t="e">
        <f>VLOOKUP(B189,[1]сент!A181:B205,2,0)</f>
        <v>#N/A</v>
      </c>
      <c r="M189" s="25">
        <f t="shared" si="15"/>
        <v>134.95008971111608</v>
      </c>
      <c r="N189" s="27">
        <f t="shared" si="23"/>
        <v>23</v>
      </c>
    </row>
    <row r="190" spans="1:14" x14ac:dyDescent="0.25">
      <c r="A190" s="50" t="s">
        <v>374</v>
      </c>
      <c r="B190" s="54" t="s">
        <v>375</v>
      </c>
      <c r="C190" s="55">
        <v>10473790.5</v>
      </c>
      <c r="D190" s="55">
        <v>308876.67668999999</v>
      </c>
      <c r="E190" s="55">
        <f t="shared" si="21"/>
        <v>10782667.176689999</v>
      </c>
      <c r="F190" s="55"/>
      <c r="G190" s="55">
        <f t="shared" si="19"/>
        <v>10782667.176689999</v>
      </c>
      <c r="H190" s="57">
        <v>10530746.57669</v>
      </c>
      <c r="I190" s="55" t="e">
        <f>VLOOKUP(B190,[1]Лист3!$A$3:$C$153,2,0)</f>
        <v>#N/A</v>
      </c>
      <c r="J190" s="18">
        <v>1168589.1599999999</v>
      </c>
      <c r="K190" s="18">
        <f t="shared" si="22"/>
        <v>11699335.73669</v>
      </c>
      <c r="L190" s="18" t="e">
        <f>VLOOKUP(B190,[1]сент!A182:B206,2,0)</f>
        <v>#N/A</v>
      </c>
      <c r="M190" s="25">
        <f t="shared" si="15"/>
        <v>111.70106693169011</v>
      </c>
      <c r="N190" s="27">
        <f t="shared" si="23"/>
        <v>1168.58916</v>
      </c>
    </row>
    <row r="191" spans="1:14" x14ac:dyDescent="0.25">
      <c r="A191" s="50" t="s">
        <v>376</v>
      </c>
      <c r="B191" s="54" t="s">
        <v>377</v>
      </c>
      <c r="C191" s="55">
        <v>727472.54799999995</v>
      </c>
      <c r="D191" s="55"/>
      <c r="E191" s="55">
        <f t="shared" si="21"/>
        <v>727472.54799999995</v>
      </c>
      <c r="F191" s="55"/>
      <c r="G191" s="55">
        <f t="shared" si="19"/>
        <v>727472.54799999995</v>
      </c>
      <c r="H191" s="55">
        <v>727472.54799999995</v>
      </c>
      <c r="I191" s="55" t="e">
        <f>VLOOKUP(B191,[1]Лист3!$A$3:$C$153,2,0)</f>
        <v>#N/A</v>
      </c>
      <c r="J191" s="18">
        <v>174780.82711000001</v>
      </c>
      <c r="K191" s="18">
        <f t="shared" si="22"/>
        <v>902253.37510999991</v>
      </c>
      <c r="L191" s="18" t="e">
        <f>VLOOKUP(B191,[1]сент!A183:B207,2,0)</f>
        <v>#N/A</v>
      </c>
      <c r="M191" s="25">
        <f t="shared" si="15"/>
        <v>124.02576256527003</v>
      </c>
      <c r="N191" s="27">
        <f t="shared" si="23"/>
        <v>174.78082711000002</v>
      </c>
    </row>
    <row r="192" spans="1:14" x14ac:dyDescent="0.25">
      <c r="A192" s="50" t="s">
        <v>378</v>
      </c>
      <c r="B192" s="54" t="s">
        <v>379</v>
      </c>
      <c r="C192" s="55">
        <v>1558700.5</v>
      </c>
      <c r="D192" s="55"/>
      <c r="E192" s="55">
        <f t="shared" si="21"/>
        <v>1558700.5</v>
      </c>
      <c r="F192" s="55"/>
      <c r="G192" s="55">
        <f t="shared" si="19"/>
        <v>1558700.5</v>
      </c>
      <c r="H192" s="57">
        <v>1558700.5</v>
      </c>
      <c r="I192" s="55" t="e">
        <f>VLOOKUP(B192,[1]Лист3!$A$3:$C$153,2,0)</f>
        <v>#N/A</v>
      </c>
      <c r="J192" s="18">
        <v>708.923</v>
      </c>
      <c r="K192" s="18">
        <f t="shared" si="22"/>
        <v>1559409.423</v>
      </c>
      <c r="L192" s="18" t="e">
        <f>VLOOKUP(B192,[1]сент!A184:B208,2,0)</f>
        <v>#N/A</v>
      </c>
      <c r="M192" s="25">
        <f t="shared" si="15"/>
        <v>100.04548166886454</v>
      </c>
      <c r="N192" s="27">
        <f t="shared" si="23"/>
        <v>0.70892299999999997</v>
      </c>
    </row>
    <row r="193" spans="1:14" hidden="1" x14ac:dyDescent="0.25">
      <c r="A193" s="50" t="s">
        <v>380</v>
      </c>
      <c r="B193" s="51" t="s">
        <v>381</v>
      </c>
      <c r="C193" s="52">
        <v>2847433.99</v>
      </c>
      <c r="D193" s="52"/>
      <c r="E193" s="52">
        <f t="shared" si="21"/>
        <v>2847433.99</v>
      </c>
      <c r="F193" s="52"/>
      <c r="G193" s="52">
        <f t="shared" si="19"/>
        <v>2847433.99</v>
      </c>
      <c r="H193" s="59">
        <v>4114217.9868900003</v>
      </c>
      <c r="I193" s="52" t="e">
        <f>VLOOKUP(B193,[1]Лист3!$A$3:$C$153,2,0)</f>
        <v>#N/A</v>
      </c>
      <c r="J193" s="18">
        <v>0</v>
      </c>
      <c r="K193" s="18">
        <f t="shared" si="22"/>
        <v>4114217.9868900003</v>
      </c>
      <c r="L193" s="18" t="e">
        <f>VLOOKUP(B193,[1]сент!A185:B209,2,0)</f>
        <v>#N/A</v>
      </c>
      <c r="M193" s="20">
        <f t="shared" si="15"/>
        <v>144.48861681566146</v>
      </c>
      <c r="N193" s="27">
        <f t="shared" si="23"/>
        <v>0</v>
      </c>
    </row>
    <row r="194" spans="1:14" hidden="1" x14ac:dyDescent="0.25">
      <c r="A194" s="53" t="s">
        <v>382</v>
      </c>
      <c r="B194" s="54" t="s">
        <v>383</v>
      </c>
      <c r="C194" s="55">
        <v>957859.6</v>
      </c>
      <c r="D194" s="55"/>
      <c r="E194" s="55">
        <f t="shared" si="21"/>
        <v>957859.6</v>
      </c>
      <c r="F194" s="55"/>
      <c r="G194" s="55">
        <f t="shared" si="19"/>
        <v>957859.6</v>
      </c>
      <c r="H194" s="57">
        <v>2005160.92389</v>
      </c>
      <c r="I194" s="55" t="e">
        <f>VLOOKUP(B194,[1]Лист3!$A$3:$C$153,2,0)</f>
        <v>#N/A</v>
      </c>
      <c r="J194" s="18">
        <v>0</v>
      </c>
      <c r="K194" s="18">
        <f t="shared" si="22"/>
        <v>2005160.92389</v>
      </c>
      <c r="L194" s="18" t="e">
        <f>VLOOKUP(B194,[1]сент!A186:B210,2,0)</f>
        <v>#N/A</v>
      </c>
      <c r="M194" s="25">
        <f t="shared" si="15"/>
        <v>209.33766534155947</v>
      </c>
      <c r="N194" s="27">
        <f t="shared" si="23"/>
        <v>0</v>
      </c>
    </row>
    <row r="195" spans="1:14" hidden="1" x14ac:dyDescent="0.25">
      <c r="A195" s="53" t="s">
        <v>384</v>
      </c>
      <c r="B195" s="54" t="s">
        <v>385</v>
      </c>
      <c r="C195" s="55">
        <v>1138976.6000000001</v>
      </c>
      <c r="D195" s="55"/>
      <c r="E195" s="55">
        <f t="shared" si="21"/>
        <v>1138976.6000000001</v>
      </c>
      <c r="F195" s="55"/>
      <c r="G195" s="55">
        <f t="shared" si="19"/>
        <v>1138976.6000000001</v>
      </c>
      <c r="H195" s="57">
        <v>1174713.7550000001</v>
      </c>
      <c r="I195" s="55" t="e">
        <f>VLOOKUP(B195,[1]Лист3!$A$3:$C$153,2,0)</f>
        <v>#N/A</v>
      </c>
      <c r="J195" s="18">
        <v>0</v>
      </c>
      <c r="K195" s="18">
        <f t="shared" si="22"/>
        <v>1174713.7550000001</v>
      </c>
      <c r="L195" s="18" t="e">
        <f>VLOOKUP(B195,[1]сент!A187:B211,2,0)</f>
        <v>#N/A</v>
      </c>
      <c r="M195" s="25">
        <f t="shared" si="15"/>
        <v>103.13765489124185</v>
      </c>
      <c r="N195" s="27">
        <f t="shared" si="23"/>
        <v>0</v>
      </c>
    </row>
    <row r="196" spans="1:14" hidden="1" x14ac:dyDescent="0.25">
      <c r="A196" s="53" t="s">
        <v>386</v>
      </c>
      <c r="B196" s="54" t="s">
        <v>387</v>
      </c>
      <c r="C196" s="55">
        <v>591827.20499999996</v>
      </c>
      <c r="D196" s="55"/>
      <c r="E196" s="55">
        <f t="shared" si="21"/>
        <v>591827.20499999996</v>
      </c>
      <c r="F196" s="55"/>
      <c r="G196" s="55">
        <f t="shared" si="19"/>
        <v>591827.20499999996</v>
      </c>
      <c r="H196" s="57">
        <v>575572.723</v>
      </c>
      <c r="I196" s="55" t="e">
        <f>VLOOKUP(B196,[1]Лист3!$A$3:$C$153,2,0)</f>
        <v>#N/A</v>
      </c>
      <c r="J196" s="18">
        <v>0</v>
      </c>
      <c r="K196" s="18">
        <f t="shared" si="22"/>
        <v>575572.723</v>
      </c>
      <c r="L196" s="18" t="e">
        <f>VLOOKUP(B196,[1]сент!A188:B212,2,0)</f>
        <v>#N/A</v>
      </c>
      <c r="M196" s="25">
        <f t="shared" si="15"/>
        <v>97.253508817662421</v>
      </c>
      <c r="N196" s="27">
        <f t="shared" si="23"/>
        <v>0</v>
      </c>
    </row>
    <row r="197" spans="1:14" hidden="1" x14ac:dyDescent="0.25">
      <c r="A197" s="53" t="s">
        <v>388</v>
      </c>
      <c r="B197" s="54" t="s">
        <v>389</v>
      </c>
      <c r="C197" s="55">
        <v>158770.58100000001</v>
      </c>
      <c r="D197" s="55"/>
      <c r="E197" s="55">
        <f t="shared" si="21"/>
        <v>158770.58100000001</v>
      </c>
      <c r="F197" s="55"/>
      <c r="G197" s="55">
        <f t="shared" si="19"/>
        <v>158770.58100000001</v>
      </c>
      <c r="H197" s="57">
        <v>358770.58100000001</v>
      </c>
      <c r="I197" s="55" t="e">
        <f>VLOOKUP(B197,[1]Лист3!$A$3:$C$153,2,0)</f>
        <v>#N/A</v>
      </c>
      <c r="J197" s="18">
        <v>0</v>
      </c>
      <c r="K197" s="18">
        <f t="shared" si="22"/>
        <v>358770.58100000001</v>
      </c>
      <c r="L197" s="18" t="e">
        <f>VLOOKUP(B197,[1]сент!A189:B213,2,0)</f>
        <v>#N/A</v>
      </c>
      <c r="M197" s="25">
        <f t="shared" si="15"/>
        <v>225.96792097145504</v>
      </c>
      <c r="N197" s="27">
        <f t="shared" si="23"/>
        <v>0</v>
      </c>
    </row>
    <row r="198" spans="1:14" hidden="1" x14ac:dyDescent="0.25">
      <c r="A198" s="50" t="s">
        <v>390</v>
      </c>
      <c r="B198" s="51" t="s">
        <v>391</v>
      </c>
      <c r="C198" s="52">
        <v>135966.87400000001</v>
      </c>
      <c r="D198" s="52"/>
      <c r="E198" s="52">
        <f t="shared" si="21"/>
        <v>135966.87400000001</v>
      </c>
      <c r="F198" s="52"/>
      <c r="G198" s="52">
        <f t="shared" si="19"/>
        <v>135966.87400000001</v>
      </c>
      <c r="H198" s="52">
        <v>135966.87400000001</v>
      </c>
      <c r="I198" s="52" t="e">
        <f>VLOOKUP(B198,[1]Лист3!$A$3:$C$153,2,0)</f>
        <v>#N/A</v>
      </c>
      <c r="J198" s="18">
        <v>0</v>
      </c>
      <c r="K198" s="18">
        <f t="shared" si="22"/>
        <v>135966.87400000001</v>
      </c>
      <c r="L198" s="18" t="e">
        <f>VLOOKUP(B198,[1]сент!A190:B214,2,0)</f>
        <v>#N/A</v>
      </c>
      <c r="M198" s="20">
        <f t="shared" si="15"/>
        <v>100</v>
      </c>
      <c r="N198" s="27">
        <f t="shared" si="23"/>
        <v>0</v>
      </c>
    </row>
    <row r="199" spans="1:14" ht="19.5" hidden="1" customHeight="1" x14ac:dyDescent="0.25">
      <c r="A199" s="53" t="s">
        <v>392</v>
      </c>
      <c r="B199" s="54" t="s">
        <v>393</v>
      </c>
      <c r="C199" s="55">
        <v>23279.691800000001</v>
      </c>
      <c r="D199" s="55"/>
      <c r="E199" s="55">
        <f t="shared" si="21"/>
        <v>23279.691800000001</v>
      </c>
      <c r="F199" s="55"/>
      <c r="G199" s="55">
        <f t="shared" si="19"/>
        <v>23279.691800000001</v>
      </c>
      <c r="H199" s="55">
        <v>23279.691800000001</v>
      </c>
      <c r="I199" s="55" t="e">
        <f>VLOOKUP(B199,[1]Лист3!$A$3:$C$153,2,0)</f>
        <v>#N/A</v>
      </c>
      <c r="J199" s="18">
        <v>0</v>
      </c>
      <c r="K199" s="18">
        <f t="shared" si="22"/>
        <v>23279.691800000001</v>
      </c>
      <c r="L199" s="18" t="e">
        <f>VLOOKUP(B199,[1]сент!A191:B215,2,0)</f>
        <v>#N/A</v>
      </c>
      <c r="M199" s="25">
        <f t="shared" ref="M199:M241" si="24">K199/C199*100</f>
        <v>100</v>
      </c>
      <c r="N199" s="27">
        <f t="shared" si="23"/>
        <v>0</v>
      </c>
    </row>
    <row r="200" spans="1:14" ht="31.5" hidden="1" x14ac:dyDescent="0.25">
      <c r="A200" s="53" t="s">
        <v>394</v>
      </c>
      <c r="B200" s="54" t="s">
        <v>395</v>
      </c>
      <c r="C200" s="55">
        <v>2450.1999999999998</v>
      </c>
      <c r="D200" s="55"/>
      <c r="E200" s="55">
        <f t="shared" si="21"/>
        <v>2450.1999999999998</v>
      </c>
      <c r="F200" s="55"/>
      <c r="G200" s="55">
        <f t="shared" si="19"/>
        <v>2450.1999999999998</v>
      </c>
      <c r="H200" s="55">
        <v>2450.1999999999998</v>
      </c>
      <c r="I200" s="55" t="e">
        <f>VLOOKUP(B200,[1]Лист3!$A$3:$C$153,2,0)</f>
        <v>#N/A</v>
      </c>
      <c r="J200" s="18">
        <v>0</v>
      </c>
      <c r="K200" s="18">
        <f t="shared" si="22"/>
        <v>2450.1999999999998</v>
      </c>
      <c r="L200" s="18" t="e">
        <f>VLOOKUP(B200,[1]сент!A192:B216,2,0)</f>
        <v>#N/A</v>
      </c>
      <c r="M200" s="25">
        <f t="shared" si="24"/>
        <v>100</v>
      </c>
      <c r="N200" s="27">
        <f t="shared" si="23"/>
        <v>0</v>
      </c>
    </row>
    <row r="201" spans="1:14" hidden="1" x14ac:dyDescent="0.25">
      <c r="A201" s="53" t="s">
        <v>396</v>
      </c>
      <c r="B201" s="54" t="s">
        <v>397</v>
      </c>
      <c r="C201" s="55">
        <v>110236.982</v>
      </c>
      <c r="D201" s="55"/>
      <c r="E201" s="55">
        <f t="shared" si="21"/>
        <v>110236.982</v>
      </c>
      <c r="F201" s="55"/>
      <c r="G201" s="55">
        <f t="shared" si="19"/>
        <v>110236.982</v>
      </c>
      <c r="H201" s="55">
        <v>110236.982</v>
      </c>
      <c r="I201" s="55" t="e">
        <f>VLOOKUP(B201,[1]Лист3!$A$3:$C$153,2,0)</f>
        <v>#N/A</v>
      </c>
      <c r="J201" s="18">
        <v>0</v>
      </c>
      <c r="K201" s="18">
        <f t="shared" si="22"/>
        <v>110236.982</v>
      </c>
      <c r="L201" s="18" t="e">
        <f>VLOOKUP(B201,[1]сент!A193:B217,2,0)</f>
        <v>#N/A</v>
      </c>
      <c r="M201" s="25">
        <f t="shared" si="24"/>
        <v>100</v>
      </c>
      <c r="N201" s="27">
        <f t="shared" si="23"/>
        <v>0</v>
      </c>
    </row>
    <row r="202" spans="1:14" x14ac:dyDescent="0.25">
      <c r="A202" s="50" t="s">
        <v>398</v>
      </c>
      <c r="B202" s="51" t="s">
        <v>399</v>
      </c>
      <c r="C202" s="52">
        <v>34521785.899999999</v>
      </c>
      <c r="D202" s="52"/>
      <c r="E202" s="52">
        <f t="shared" si="21"/>
        <v>34521785.899999999</v>
      </c>
      <c r="F202" s="52"/>
      <c r="G202" s="52">
        <f t="shared" si="19"/>
        <v>34521785.899999999</v>
      </c>
      <c r="H202" s="59">
        <v>33662351.100000001</v>
      </c>
      <c r="I202" s="52" t="e">
        <f>VLOOKUP(B202,[1]Лист3!$A$3:$C$153,2,0)</f>
        <v>#N/A</v>
      </c>
      <c r="J202" s="18">
        <v>140603.89004</v>
      </c>
      <c r="K202" s="18">
        <f t="shared" si="22"/>
        <v>33802954.990040004</v>
      </c>
      <c r="L202" s="18" t="e">
        <f>VLOOKUP(B202,[1]сент!A194:B218,2,0)</f>
        <v>#N/A</v>
      </c>
      <c r="M202" s="20">
        <f t="shared" si="24"/>
        <v>97.917747036488066</v>
      </c>
      <c r="N202" s="27">
        <f t="shared" si="23"/>
        <v>140.60389004000001</v>
      </c>
    </row>
    <row r="203" spans="1:14" hidden="1" x14ac:dyDescent="0.25">
      <c r="A203" s="53" t="s">
        <v>400</v>
      </c>
      <c r="B203" s="54" t="s">
        <v>401</v>
      </c>
      <c r="C203" s="55">
        <v>8634658.7300000004</v>
      </c>
      <c r="D203" s="55"/>
      <c r="E203" s="55">
        <f t="shared" si="21"/>
        <v>8634658.7300000004</v>
      </c>
      <c r="F203" s="55"/>
      <c r="G203" s="55">
        <f t="shared" si="19"/>
        <v>8634658.7300000004</v>
      </c>
      <c r="H203" s="55">
        <v>8634658.7300000004</v>
      </c>
      <c r="I203" s="55" t="e">
        <f>VLOOKUP(B203,[1]Лист3!$A$3:$C$153,2,0)</f>
        <v>#N/A</v>
      </c>
      <c r="J203" s="18">
        <v>0</v>
      </c>
      <c r="K203" s="18">
        <f t="shared" si="22"/>
        <v>8634658.7300000004</v>
      </c>
      <c r="L203" s="18" t="e">
        <f>VLOOKUP(B203,[1]сент!A195:B219,2,0)</f>
        <v>#N/A</v>
      </c>
      <c r="M203" s="25">
        <f t="shared" si="24"/>
        <v>100</v>
      </c>
      <c r="N203" s="27">
        <f t="shared" si="23"/>
        <v>0</v>
      </c>
    </row>
    <row r="204" spans="1:14" x14ac:dyDescent="0.25">
      <c r="A204" s="53" t="s">
        <v>402</v>
      </c>
      <c r="B204" s="54" t="s">
        <v>403</v>
      </c>
      <c r="C204" s="55">
        <v>19607929.300000001</v>
      </c>
      <c r="D204" s="55"/>
      <c r="E204" s="55">
        <f t="shared" si="21"/>
        <v>19607929.300000001</v>
      </c>
      <c r="F204" s="55"/>
      <c r="G204" s="55">
        <f t="shared" si="19"/>
        <v>19607929.300000001</v>
      </c>
      <c r="H204" s="57">
        <v>18748494.5</v>
      </c>
      <c r="I204" s="55" t="e">
        <f>VLOOKUP(B204,[1]Лист3!$A$3:$C$153,2,0)</f>
        <v>#N/A</v>
      </c>
      <c r="J204" s="18">
        <v>22888.235840000001</v>
      </c>
      <c r="K204" s="18">
        <f t="shared" si="22"/>
        <v>18771382.73584</v>
      </c>
      <c r="L204" s="18" t="e">
        <f>VLOOKUP(B204,[1]сент!A196:B220,2,0)</f>
        <v>#N/A</v>
      </c>
      <c r="M204" s="25">
        <f t="shared" si="24"/>
        <v>95.733631270488104</v>
      </c>
      <c r="N204" s="27">
        <f t="shared" si="23"/>
        <v>22.88823584</v>
      </c>
    </row>
    <row r="205" spans="1:14" x14ac:dyDescent="0.25">
      <c r="A205" s="53" t="s">
        <v>404</v>
      </c>
      <c r="B205" s="54" t="s">
        <v>405</v>
      </c>
      <c r="C205" s="55">
        <v>170683.62</v>
      </c>
      <c r="D205" s="55"/>
      <c r="E205" s="55">
        <f t="shared" si="21"/>
        <v>170683.62</v>
      </c>
      <c r="F205" s="55"/>
      <c r="G205" s="55">
        <f t="shared" si="19"/>
        <v>170683.62</v>
      </c>
      <c r="H205" s="55">
        <v>170683.62</v>
      </c>
      <c r="I205" s="55" t="e">
        <f>VLOOKUP(B205,[1]Лист3!$A$3:$C$153,2,0)</f>
        <v>#N/A</v>
      </c>
      <c r="J205" s="18">
        <v>8201.0741799999996</v>
      </c>
      <c r="K205" s="18">
        <f t="shared" si="22"/>
        <v>178884.69417999999</v>
      </c>
      <c r="L205" s="18" t="e">
        <f>VLOOKUP(B205,[1]сент!A197:B221,2,0)</f>
        <v>#N/A</v>
      </c>
      <c r="M205" s="25">
        <f t="shared" si="24"/>
        <v>104.80483960909663</v>
      </c>
      <c r="N205" s="27">
        <f t="shared" si="23"/>
        <v>8.2010741799999991</v>
      </c>
    </row>
    <row r="206" spans="1:14" x14ac:dyDescent="0.25">
      <c r="A206" s="53" t="s">
        <v>406</v>
      </c>
      <c r="B206" s="54" t="s">
        <v>407</v>
      </c>
      <c r="C206" s="55">
        <v>2619423.88</v>
      </c>
      <c r="D206" s="55"/>
      <c r="E206" s="55">
        <f t="shared" si="21"/>
        <v>2619423.88</v>
      </c>
      <c r="F206" s="55"/>
      <c r="G206" s="55">
        <f t="shared" si="19"/>
        <v>2619423.88</v>
      </c>
      <c r="H206" s="55">
        <v>2619423.88</v>
      </c>
      <c r="I206" s="55" t="e">
        <f>VLOOKUP(B206,[1]Лист3!$A$3:$C$153,2,0)</f>
        <v>#N/A</v>
      </c>
      <c r="J206" s="18">
        <v>21125.94167</v>
      </c>
      <c r="K206" s="18">
        <f t="shared" si="22"/>
        <v>2640549.82167</v>
      </c>
      <c r="L206" s="18" t="e">
        <f>VLOOKUP(B206,[1]сент!A198:B222,2,0)</f>
        <v>#N/A</v>
      </c>
      <c r="M206" s="25">
        <f t="shared" si="24"/>
        <v>100.80651099775422</v>
      </c>
      <c r="N206" s="27">
        <f t="shared" si="23"/>
        <v>21.12594167</v>
      </c>
    </row>
    <row r="207" spans="1:14" ht="31.5" x14ac:dyDescent="0.25">
      <c r="A207" s="53" t="s">
        <v>408</v>
      </c>
      <c r="B207" s="54" t="s">
        <v>409</v>
      </c>
      <c r="C207" s="55">
        <v>43801.726799999997</v>
      </c>
      <c r="D207" s="55"/>
      <c r="E207" s="55">
        <f t="shared" si="21"/>
        <v>43801.726799999997</v>
      </c>
      <c r="F207" s="55"/>
      <c r="G207" s="55">
        <f t="shared" si="19"/>
        <v>43801.726799999997</v>
      </c>
      <c r="H207" s="55">
        <v>43801.726799999997</v>
      </c>
      <c r="I207" s="55" t="e">
        <f>VLOOKUP(B207,[1]Лист3!$A$3:$C$153,2,0)</f>
        <v>#N/A</v>
      </c>
      <c r="J207" s="18">
        <v>57322.509539999999</v>
      </c>
      <c r="K207" s="18">
        <f t="shared" si="22"/>
        <v>101124.23634</v>
      </c>
      <c r="L207" s="18" t="e">
        <f>VLOOKUP(B207,[1]сент!A199:B223,2,0)</f>
        <v>#N/A</v>
      </c>
      <c r="M207" s="25">
        <f t="shared" si="24"/>
        <v>230.86815002005812</v>
      </c>
      <c r="N207" s="27">
        <f t="shared" si="23"/>
        <v>57.322509539999999</v>
      </c>
    </row>
    <row r="208" spans="1:14" x14ac:dyDescent="0.25">
      <c r="A208" s="53" t="s">
        <v>410</v>
      </c>
      <c r="B208" s="54" t="s">
        <v>411</v>
      </c>
      <c r="C208" s="55">
        <v>205465.15299999999</v>
      </c>
      <c r="D208" s="55"/>
      <c r="E208" s="55">
        <f t="shared" si="21"/>
        <v>205465.15299999999</v>
      </c>
      <c r="F208" s="55"/>
      <c r="G208" s="55">
        <f t="shared" si="19"/>
        <v>205465.15299999999</v>
      </c>
      <c r="H208" s="55">
        <v>205465.15299999999</v>
      </c>
      <c r="I208" s="55" t="e">
        <f>VLOOKUP(B208,[1]Лист3!$A$3:$C$153,2,0)</f>
        <v>#N/A</v>
      </c>
      <c r="J208" s="18">
        <v>43259.724000000002</v>
      </c>
      <c r="K208" s="18">
        <f t="shared" si="22"/>
        <v>248724.87699999998</v>
      </c>
      <c r="L208" s="18" t="e">
        <f>VLOOKUP(B208,[1]сент!A200:B224,2,0)</f>
        <v>#N/A</v>
      </c>
      <c r="M208" s="25">
        <f t="shared" si="24"/>
        <v>121.05453083813195</v>
      </c>
      <c r="N208" s="27">
        <f t="shared" si="23"/>
        <v>43.259723999999999</v>
      </c>
    </row>
    <row r="209" spans="1:14" x14ac:dyDescent="0.25">
      <c r="A209" s="53" t="s">
        <v>412</v>
      </c>
      <c r="B209" s="54" t="s">
        <v>413</v>
      </c>
      <c r="C209" s="55">
        <v>15946.899799999999</v>
      </c>
      <c r="D209" s="55"/>
      <c r="E209" s="55">
        <f t="shared" si="21"/>
        <v>15946.899799999999</v>
      </c>
      <c r="F209" s="55"/>
      <c r="G209" s="55">
        <f t="shared" si="19"/>
        <v>15946.899799999999</v>
      </c>
      <c r="H209" s="55">
        <v>15946.899799999999</v>
      </c>
      <c r="I209" s="55" t="e">
        <f>VLOOKUP(B209,[1]Лист3!$A$3:$C$153,2,0)</f>
        <v>#N/A</v>
      </c>
      <c r="J209" s="18">
        <v>108.4362</v>
      </c>
      <c r="K209" s="18">
        <f t="shared" si="22"/>
        <v>16055.335999999999</v>
      </c>
      <c r="L209" s="18" t="e">
        <f>VLOOKUP(B209,[1]сент!A201:B225,2,0)</f>
        <v>#N/A</v>
      </c>
      <c r="M209" s="25">
        <f t="shared" si="24"/>
        <v>100.67998295192149</v>
      </c>
      <c r="N209" s="27">
        <f t="shared" si="23"/>
        <v>0.1084362</v>
      </c>
    </row>
    <row r="210" spans="1:14" x14ac:dyDescent="0.25">
      <c r="A210" s="53" t="s">
        <v>414</v>
      </c>
      <c r="B210" s="54" t="s">
        <v>415</v>
      </c>
      <c r="C210" s="55">
        <v>3223876.59</v>
      </c>
      <c r="D210" s="55"/>
      <c r="E210" s="55">
        <f t="shared" si="21"/>
        <v>3223876.59</v>
      </c>
      <c r="F210" s="55"/>
      <c r="G210" s="55">
        <f t="shared" si="19"/>
        <v>3223876.59</v>
      </c>
      <c r="H210" s="55">
        <v>3223876.59</v>
      </c>
      <c r="I210" s="55" t="e">
        <f>VLOOKUP(B210,[1]Лист3!$A$3:$C$153,2,0)</f>
        <v>#N/A</v>
      </c>
      <c r="J210" s="18">
        <v>-12302.03139</v>
      </c>
      <c r="K210" s="18">
        <f t="shared" si="22"/>
        <v>3211574.5586099997</v>
      </c>
      <c r="L210" s="18" t="e">
        <f>VLOOKUP(B210,[1]сент!A202:B226,2,0)</f>
        <v>#N/A</v>
      </c>
      <c r="M210" s="25">
        <f t="shared" si="24"/>
        <v>99.618408737227753</v>
      </c>
      <c r="N210" s="27">
        <f t="shared" si="23"/>
        <v>-12.30203139</v>
      </c>
    </row>
    <row r="211" spans="1:14" x14ac:dyDescent="0.25">
      <c r="A211" s="50" t="s">
        <v>416</v>
      </c>
      <c r="B211" s="51" t="s">
        <v>417</v>
      </c>
      <c r="C211" s="52">
        <v>1532634.53</v>
      </c>
      <c r="D211" s="52"/>
      <c r="E211" s="52">
        <f t="shared" si="21"/>
        <v>1532634.53</v>
      </c>
      <c r="F211" s="52"/>
      <c r="G211" s="52">
        <f t="shared" si="19"/>
        <v>1532634.53</v>
      </c>
      <c r="H211" s="52">
        <v>1532634.53</v>
      </c>
      <c r="I211" s="52" t="e">
        <f>VLOOKUP(B211,[1]Лист3!$A$3:$C$153,2,0)</f>
        <v>#N/A</v>
      </c>
      <c r="J211" s="18">
        <v>31370.080489999997</v>
      </c>
      <c r="K211" s="18">
        <f t="shared" si="22"/>
        <v>1564004.6104900001</v>
      </c>
      <c r="L211" s="18" t="e">
        <f>VLOOKUP(B211,[1]сент!A203:B227,2,0)</f>
        <v>#N/A</v>
      </c>
      <c r="M211" s="20">
        <f t="shared" si="24"/>
        <v>102.04680762934397</v>
      </c>
      <c r="N211" s="27">
        <f t="shared" si="23"/>
        <v>31.370080489999996</v>
      </c>
    </row>
    <row r="212" spans="1:14" x14ac:dyDescent="0.25">
      <c r="A212" s="53" t="s">
        <v>418</v>
      </c>
      <c r="B212" s="54" t="s">
        <v>419</v>
      </c>
      <c r="C212" s="55">
        <v>1453482.17</v>
      </c>
      <c r="D212" s="55"/>
      <c r="E212" s="55">
        <f t="shared" si="21"/>
        <v>1453482.17</v>
      </c>
      <c r="F212" s="55"/>
      <c r="G212" s="55">
        <f t="shared" si="19"/>
        <v>1453482.17</v>
      </c>
      <c r="H212" s="55">
        <v>1453482.17</v>
      </c>
      <c r="I212" s="55" t="e">
        <f>VLOOKUP(B212,[1]Лист3!$A$3:$C$153,2,0)</f>
        <v>#N/A</v>
      </c>
      <c r="J212" s="18">
        <v>1346.78063</v>
      </c>
      <c r="K212" s="18">
        <f t="shared" si="22"/>
        <v>1454828.9506299999</v>
      </c>
      <c r="L212" s="18" t="e">
        <f>VLOOKUP(B212,[1]сент!A204:B228,2,0)</f>
        <v>#N/A</v>
      </c>
      <c r="M212" s="25">
        <f t="shared" si="24"/>
        <v>100.09265890272323</v>
      </c>
      <c r="N212" s="27">
        <f t="shared" si="23"/>
        <v>1.34678063</v>
      </c>
    </row>
    <row r="213" spans="1:14" x14ac:dyDescent="0.25">
      <c r="A213" s="53" t="s">
        <v>420</v>
      </c>
      <c r="B213" s="54" t="s">
        <v>421</v>
      </c>
      <c r="C213" s="55">
        <v>79152.354800000001</v>
      </c>
      <c r="D213" s="55"/>
      <c r="E213" s="55">
        <f t="shared" si="21"/>
        <v>79152.354800000001</v>
      </c>
      <c r="F213" s="55"/>
      <c r="G213" s="55">
        <f t="shared" si="19"/>
        <v>79152.354800000001</v>
      </c>
      <c r="H213" s="55">
        <v>79152.354800000001</v>
      </c>
      <c r="I213" s="55" t="e">
        <f>VLOOKUP(B213,[1]Лист3!$A$3:$C$153,2,0)</f>
        <v>#N/A</v>
      </c>
      <c r="J213" s="18">
        <v>30023.299859999999</v>
      </c>
      <c r="K213" s="18">
        <f t="shared" si="22"/>
        <v>109175.65466</v>
      </c>
      <c r="L213" s="18" t="e">
        <f>VLOOKUP(B213,[1]сент!A205:B229,2,0)</f>
        <v>#N/A</v>
      </c>
      <c r="M213" s="25">
        <f t="shared" si="24"/>
        <v>137.9310254708935</v>
      </c>
      <c r="N213" s="27">
        <f t="shared" si="23"/>
        <v>30.023299859999998</v>
      </c>
    </row>
    <row r="214" spans="1:14" x14ac:dyDescent="0.25">
      <c r="A214" s="50" t="s">
        <v>422</v>
      </c>
      <c r="B214" s="51" t="s">
        <v>423</v>
      </c>
      <c r="C214" s="52">
        <v>7691963.6100000003</v>
      </c>
      <c r="D214" s="52"/>
      <c r="E214" s="52">
        <f t="shared" si="21"/>
        <v>7691963.6100000003</v>
      </c>
      <c r="F214" s="52"/>
      <c r="G214" s="52">
        <f t="shared" si="19"/>
        <v>7691963.6100000003</v>
      </c>
      <c r="H214" s="52">
        <v>7691963.6100000003</v>
      </c>
      <c r="I214" s="52" t="e">
        <f>VLOOKUP(B214,[1]Лист3!$A$3:$C$153,2,0)</f>
        <v>#N/A</v>
      </c>
      <c r="J214" s="18">
        <v>-63251.127990000001</v>
      </c>
      <c r="K214" s="18">
        <f t="shared" si="22"/>
        <v>7628712.4820100004</v>
      </c>
      <c r="L214" s="18" t="e">
        <f>VLOOKUP(B214,[1]сент!A206:B230,2,0)</f>
        <v>#N/A</v>
      </c>
      <c r="M214" s="20">
        <f t="shared" si="24"/>
        <v>99.177698554010703</v>
      </c>
      <c r="N214" s="27">
        <f t="shared" si="23"/>
        <v>-63.251127990000001</v>
      </c>
    </row>
    <row r="215" spans="1:14" hidden="1" x14ac:dyDescent="0.25">
      <c r="A215" s="53" t="s">
        <v>424</v>
      </c>
      <c r="B215" s="54" t="s">
        <v>425</v>
      </c>
      <c r="C215" s="55">
        <v>1737689.48</v>
      </c>
      <c r="D215" s="55"/>
      <c r="E215" s="55">
        <f t="shared" si="21"/>
        <v>1737689.48</v>
      </c>
      <c r="F215" s="55"/>
      <c r="G215" s="55">
        <f t="shared" si="19"/>
        <v>1737689.48</v>
      </c>
      <c r="H215" s="55">
        <v>1737689.48</v>
      </c>
      <c r="I215" s="55" t="e">
        <f>VLOOKUP(B215,[1]Лист3!$A$3:$C$153,2,0)</f>
        <v>#N/A</v>
      </c>
      <c r="J215" s="18">
        <v>0</v>
      </c>
      <c r="K215" s="18">
        <f t="shared" si="22"/>
        <v>1737689.48</v>
      </c>
      <c r="L215" s="18" t="e">
        <f>VLOOKUP(B215,[1]сент!A207:B231,2,0)</f>
        <v>#N/A</v>
      </c>
      <c r="M215" s="25">
        <f t="shared" si="24"/>
        <v>100</v>
      </c>
      <c r="N215" s="27">
        <f t="shared" si="23"/>
        <v>0</v>
      </c>
    </row>
    <row r="216" spans="1:14" x14ac:dyDescent="0.25">
      <c r="A216" s="53" t="s">
        <v>426</v>
      </c>
      <c r="B216" s="54" t="s">
        <v>427</v>
      </c>
      <c r="C216" s="55">
        <v>2019060.7</v>
      </c>
      <c r="D216" s="55"/>
      <c r="E216" s="55">
        <f t="shared" si="21"/>
        <v>2019060.7</v>
      </c>
      <c r="F216" s="55"/>
      <c r="G216" s="55">
        <f t="shared" si="19"/>
        <v>2019060.7</v>
      </c>
      <c r="H216" s="55">
        <v>2019060.7</v>
      </c>
      <c r="I216" s="55" t="e">
        <f>VLOOKUP(B216,[1]Лист3!$A$3:$C$153,2,0)</f>
        <v>#N/A</v>
      </c>
      <c r="J216" s="18">
        <v>-22313.7</v>
      </c>
      <c r="K216" s="18">
        <f t="shared" si="22"/>
        <v>1996747</v>
      </c>
      <c r="L216" s="18" t="e">
        <f>VLOOKUP(B216,[1]сент!A208:B232,2,0)</f>
        <v>#N/A</v>
      </c>
      <c r="M216" s="25">
        <f t="shared" si="24"/>
        <v>98.894847490221565</v>
      </c>
      <c r="N216" s="27">
        <f t="shared" si="23"/>
        <v>-22.313700000000001</v>
      </c>
    </row>
    <row r="217" spans="1:14" hidden="1" x14ac:dyDescent="0.25">
      <c r="A217" s="53" t="s">
        <v>428</v>
      </c>
      <c r="B217" s="54" t="s">
        <v>429</v>
      </c>
      <c r="C217" s="55">
        <v>84474.9611</v>
      </c>
      <c r="D217" s="55"/>
      <c r="E217" s="55">
        <f t="shared" si="21"/>
        <v>84474.9611</v>
      </c>
      <c r="F217" s="55"/>
      <c r="G217" s="55">
        <f t="shared" si="19"/>
        <v>84474.9611</v>
      </c>
      <c r="H217" s="55">
        <v>84474.9611</v>
      </c>
      <c r="I217" s="55" t="e">
        <f>VLOOKUP(B217,[1]Лист3!$A$3:$C$153,2,0)</f>
        <v>#N/A</v>
      </c>
      <c r="J217" s="18">
        <v>0</v>
      </c>
      <c r="K217" s="18">
        <f t="shared" si="22"/>
        <v>84474.9611</v>
      </c>
      <c r="L217" s="18" t="e">
        <f>VLOOKUP(B217,[1]сент!A209:B233,2,0)</f>
        <v>#N/A</v>
      </c>
      <c r="M217" s="25">
        <f t="shared" si="24"/>
        <v>100</v>
      </c>
      <c r="N217" s="27">
        <f t="shared" si="23"/>
        <v>0</v>
      </c>
    </row>
    <row r="218" spans="1:14" hidden="1" x14ac:dyDescent="0.25">
      <c r="A218" s="53" t="s">
        <v>430</v>
      </c>
      <c r="B218" s="54" t="s">
        <v>431</v>
      </c>
      <c r="C218" s="55">
        <v>185885.36</v>
      </c>
      <c r="D218" s="55"/>
      <c r="E218" s="55">
        <f t="shared" si="21"/>
        <v>185885.36</v>
      </c>
      <c r="F218" s="55"/>
      <c r="G218" s="55">
        <f t="shared" si="19"/>
        <v>185885.36</v>
      </c>
      <c r="H218" s="55">
        <v>185885.36</v>
      </c>
      <c r="I218" s="55" t="e">
        <f>VLOOKUP(B218,[1]Лист3!$A$3:$C$153,2,0)</f>
        <v>#N/A</v>
      </c>
      <c r="J218" s="18">
        <v>0</v>
      </c>
      <c r="K218" s="18">
        <f t="shared" si="22"/>
        <v>185885.36</v>
      </c>
      <c r="L218" s="18" t="e">
        <f>VLOOKUP(B218,[1]сент!A210:B234,2,0)</f>
        <v>#N/A</v>
      </c>
      <c r="M218" s="25">
        <f t="shared" si="24"/>
        <v>100</v>
      </c>
      <c r="N218" s="27">
        <f t="shared" si="23"/>
        <v>0</v>
      </c>
    </row>
    <row r="219" spans="1:14" hidden="1" x14ac:dyDescent="0.25">
      <c r="A219" s="53" t="s">
        <v>432</v>
      </c>
      <c r="B219" s="54" t="s">
        <v>433</v>
      </c>
      <c r="C219" s="55">
        <v>323349.98100000003</v>
      </c>
      <c r="D219" s="55"/>
      <c r="E219" s="55">
        <f t="shared" si="21"/>
        <v>323349.98100000003</v>
      </c>
      <c r="F219" s="55"/>
      <c r="G219" s="55">
        <f t="shared" si="19"/>
        <v>323349.98100000003</v>
      </c>
      <c r="H219" s="55">
        <v>323349.98100000003</v>
      </c>
      <c r="I219" s="55" t="e">
        <f>VLOOKUP(B219,[1]Лист3!$A$3:$C$153,2,0)</f>
        <v>#N/A</v>
      </c>
      <c r="J219" s="18">
        <v>0</v>
      </c>
      <c r="K219" s="18">
        <f t="shared" si="22"/>
        <v>323349.98100000003</v>
      </c>
      <c r="L219" s="18" t="e">
        <f>VLOOKUP(B219,[1]сент!A211:B235,2,0)</f>
        <v>#N/A</v>
      </c>
      <c r="M219" s="25">
        <f t="shared" si="24"/>
        <v>100</v>
      </c>
      <c r="N219" s="27">
        <f t="shared" si="23"/>
        <v>0</v>
      </c>
    </row>
    <row r="220" spans="1:14" ht="31.5" hidden="1" x14ac:dyDescent="0.25">
      <c r="A220" s="53" t="s">
        <v>434</v>
      </c>
      <c r="B220" s="54" t="s">
        <v>435</v>
      </c>
      <c r="C220" s="55">
        <v>126043.728</v>
      </c>
      <c r="D220" s="55"/>
      <c r="E220" s="55">
        <f t="shared" si="21"/>
        <v>126043.728</v>
      </c>
      <c r="F220" s="55"/>
      <c r="G220" s="55">
        <f t="shared" si="19"/>
        <v>126043.728</v>
      </c>
      <c r="H220" s="55">
        <v>126043.728</v>
      </c>
      <c r="I220" s="55" t="e">
        <f>VLOOKUP(B220,[1]Лист3!$A$3:$C$153,2,0)</f>
        <v>#N/A</v>
      </c>
      <c r="J220" s="18">
        <v>0</v>
      </c>
      <c r="K220" s="18">
        <f t="shared" si="22"/>
        <v>126043.728</v>
      </c>
      <c r="L220" s="18" t="e">
        <f>VLOOKUP(B220,[1]сент!A212:B236,2,0)</f>
        <v>#N/A</v>
      </c>
      <c r="M220" s="25">
        <f t="shared" si="24"/>
        <v>100</v>
      </c>
      <c r="N220" s="27">
        <f t="shared" si="23"/>
        <v>0</v>
      </c>
    </row>
    <row r="221" spans="1:14" x14ac:dyDescent="0.25">
      <c r="A221" s="53" t="s">
        <v>436</v>
      </c>
      <c r="B221" s="54" t="s">
        <v>437</v>
      </c>
      <c r="C221" s="55">
        <v>3215459.39</v>
      </c>
      <c r="D221" s="55"/>
      <c r="E221" s="55">
        <f t="shared" si="21"/>
        <v>3215459.39</v>
      </c>
      <c r="F221" s="55"/>
      <c r="G221" s="55">
        <f t="shared" si="19"/>
        <v>3215459.39</v>
      </c>
      <c r="H221" s="55">
        <v>3215459.39</v>
      </c>
      <c r="I221" s="55" t="e">
        <f>VLOOKUP(B221,[1]Лист3!$A$3:$C$153,2,0)</f>
        <v>#N/A</v>
      </c>
      <c r="J221" s="18">
        <v>-40937.427990000004</v>
      </c>
      <c r="K221" s="18">
        <f t="shared" si="22"/>
        <v>3174521.9620099999</v>
      </c>
      <c r="L221" s="18" t="e">
        <f>VLOOKUP(B221,[1]сент!A213:B237,2,0)</f>
        <v>#N/A</v>
      </c>
      <c r="M221" s="25">
        <f t="shared" si="24"/>
        <v>98.726856009523416</v>
      </c>
      <c r="N221" s="27">
        <f t="shared" si="23"/>
        <v>-40.937427990000003</v>
      </c>
    </row>
    <row r="222" spans="1:14" x14ac:dyDescent="0.25">
      <c r="A222" s="60" t="s">
        <v>438</v>
      </c>
      <c r="B222" s="51" t="s">
        <v>439</v>
      </c>
      <c r="C222" s="52">
        <v>24041140.800000001</v>
      </c>
      <c r="D222" s="52"/>
      <c r="E222" s="52">
        <f t="shared" si="21"/>
        <v>24041140.800000001</v>
      </c>
      <c r="F222" s="52"/>
      <c r="G222" s="52">
        <f t="shared" si="19"/>
        <v>24041140.800000001</v>
      </c>
      <c r="H222" s="59">
        <v>24050443.634720001</v>
      </c>
      <c r="I222" s="52" t="e">
        <f>VLOOKUP(B222,[1]Лист3!$A$3:$C$153,2,0)</f>
        <v>#N/A</v>
      </c>
      <c r="J222" s="18">
        <v>1252890.0885599998</v>
      </c>
      <c r="K222" s="18">
        <f t="shared" si="22"/>
        <v>25303333.723280001</v>
      </c>
      <c r="L222" s="18" t="e">
        <f>VLOOKUP(B222,[1]сент!A214:B238,2,0)</f>
        <v>#N/A</v>
      </c>
      <c r="M222" s="20">
        <f t="shared" si="24"/>
        <v>105.25013739481115</v>
      </c>
      <c r="N222" s="27">
        <f t="shared" si="23"/>
        <v>1252.8900885599999</v>
      </c>
    </row>
    <row r="223" spans="1:14" hidden="1" x14ac:dyDescent="0.25">
      <c r="A223" s="61" t="s">
        <v>440</v>
      </c>
      <c r="B223" s="54" t="s">
        <v>441</v>
      </c>
      <c r="C223" s="55">
        <v>105875.126</v>
      </c>
      <c r="D223" s="55"/>
      <c r="E223" s="55">
        <f t="shared" si="21"/>
        <v>105875.126</v>
      </c>
      <c r="F223" s="55"/>
      <c r="G223" s="55">
        <f t="shared" si="19"/>
        <v>105875.126</v>
      </c>
      <c r="H223" s="55">
        <v>105875.126</v>
      </c>
      <c r="I223" s="55" t="e">
        <f>VLOOKUP(B223,[1]Лист3!$A$3:$C$153,2,0)</f>
        <v>#N/A</v>
      </c>
      <c r="J223" s="18">
        <v>0</v>
      </c>
      <c r="K223" s="18">
        <f t="shared" si="22"/>
        <v>105875.126</v>
      </c>
      <c r="L223" s="18" t="e">
        <f>VLOOKUP(B223,[1]сент!A215:B239,2,0)</f>
        <v>#N/A</v>
      </c>
      <c r="M223" s="25">
        <f t="shared" si="24"/>
        <v>100</v>
      </c>
      <c r="N223" s="27">
        <f t="shared" si="23"/>
        <v>0</v>
      </c>
    </row>
    <row r="224" spans="1:14" x14ac:dyDescent="0.25">
      <c r="A224" s="61" t="s">
        <v>442</v>
      </c>
      <c r="B224" s="54" t="s">
        <v>443</v>
      </c>
      <c r="C224" s="55">
        <v>3365209.88</v>
      </c>
      <c r="D224" s="55"/>
      <c r="E224" s="55">
        <f t="shared" si="21"/>
        <v>3365209.88</v>
      </c>
      <c r="F224" s="55"/>
      <c r="G224" s="55">
        <f t="shared" si="19"/>
        <v>3365209.88</v>
      </c>
      <c r="H224" s="57">
        <v>3379509.88</v>
      </c>
      <c r="I224" s="55" t="e">
        <f>VLOOKUP(B224,[1]Лист3!$A$3:$C$153,2,0)</f>
        <v>#N/A</v>
      </c>
      <c r="J224" s="18">
        <v>58341.067020000002</v>
      </c>
      <c r="K224" s="18">
        <f t="shared" si="22"/>
        <v>3437850.9470199998</v>
      </c>
      <c r="L224" s="18" t="e">
        <f>VLOOKUP(B224,[1]сент!A216:B240,2,0)</f>
        <v>#N/A</v>
      </c>
      <c r="M224" s="25">
        <f t="shared" si="24"/>
        <v>102.15858949694989</v>
      </c>
      <c r="N224" s="27">
        <f t="shared" si="23"/>
        <v>58.341067020000004</v>
      </c>
    </row>
    <row r="225" spans="1:14" x14ac:dyDescent="0.25">
      <c r="A225" s="61" t="s">
        <v>444</v>
      </c>
      <c r="B225" s="54" t="s">
        <v>445</v>
      </c>
      <c r="C225" s="55">
        <v>18010825.300000001</v>
      </c>
      <c r="D225" s="55"/>
      <c r="E225" s="55">
        <f t="shared" si="21"/>
        <v>18010825.300000001</v>
      </c>
      <c r="F225" s="55"/>
      <c r="G225" s="55">
        <f t="shared" si="19"/>
        <v>18010825.300000001</v>
      </c>
      <c r="H225" s="57">
        <v>17993836.215</v>
      </c>
      <c r="I225" s="55" t="e">
        <f>VLOOKUP(B225,[1]Лист3!$A$3:$C$153,2,0)</f>
        <v>#N/A</v>
      </c>
      <c r="J225" s="18">
        <v>977635.50352999999</v>
      </c>
      <c r="K225" s="18">
        <f t="shared" si="22"/>
        <v>18971471.718529999</v>
      </c>
      <c r="L225" s="18" t="e">
        <f>VLOOKUP(B225,[1]сент!A217:B241,2,0)</f>
        <v>#N/A</v>
      </c>
      <c r="M225" s="25">
        <f t="shared" si="24"/>
        <v>105.33371682046129</v>
      </c>
      <c r="N225" s="27">
        <f t="shared" si="23"/>
        <v>977.63550352999994</v>
      </c>
    </row>
    <row r="226" spans="1:14" x14ac:dyDescent="0.25">
      <c r="A226" s="61" t="s">
        <v>446</v>
      </c>
      <c r="B226" s="54" t="s">
        <v>447</v>
      </c>
      <c r="C226" s="55">
        <v>1671091.35</v>
      </c>
      <c r="D226" s="55"/>
      <c r="E226" s="55">
        <f t="shared" si="21"/>
        <v>1671091.35</v>
      </c>
      <c r="F226" s="55"/>
      <c r="G226" s="55">
        <f t="shared" si="19"/>
        <v>1671091.35</v>
      </c>
      <c r="H226" s="57">
        <v>1683045.5350000001</v>
      </c>
      <c r="I226" s="55" t="e">
        <f>VLOOKUP(B226,[1]Лист3!$A$3:$C$153,2,0)</f>
        <v>#N/A</v>
      </c>
      <c r="J226" s="18">
        <v>177050.16015000001</v>
      </c>
      <c r="K226" s="18">
        <f t="shared" si="22"/>
        <v>1860095.69515</v>
      </c>
      <c r="L226" s="18" t="e">
        <f>VLOOKUP(B226,[1]сент!A218:B242,2,0)</f>
        <v>#N/A</v>
      </c>
      <c r="M226" s="25">
        <f t="shared" si="24"/>
        <v>111.31023418618018</v>
      </c>
      <c r="N226" s="27">
        <f t="shared" si="23"/>
        <v>177.05016015000001</v>
      </c>
    </row>
    <row r="227" spans="1:14" x14ac:dyDescent="0.25">
      <c r="A227" s="61" t="s">
        <v>448</v>
      </c>
      <c r="B227" s="54" t="s">
        <v>449</v>
      </c>
      <c r="C227" s="55">
        <v>888139.08299999998</v>
      </c>
      <c r="D227" s="55"/>
      <c r="E227" s="55">
        <f t="shared" si="21"/>
        <v>888139.08299999998</v>
      </c>
      <c r="F227" s="55"/>
      <c r="G227" s="55">
        <f t="shared" si="19"/>
        <v>888139.08299999998</v>
      </c>
      <c r="H227" s="57">
        <v>888176.81771999993</v>
      </c>
      <c r="I227" s="55" t="e">
        <f>VLOOKUP(B227,[1]Лист3!$A$3:$C$153,2,0)</f>
        <v>#N/A</v>
      </c>
      <c r="J227" s="18">
        <v>39863.357859999996</v>
      </c>
      <c r="K227" s="18">
        <f t="shared" si="22"/>
        <v>928040.17557999992</v>
      </c>
      <c r="L227" s="18" t="e">
        <f>VLOOKUP(B227,[1]сент!A219:B243,2,0)</f>
        <v>#N/A</v>
      </c>
      <c r="M227" s="25">
        <f t="shared" si="24"/>
        <v>104.49266261824894</v>
      </c>
      <c r="N227" s="27">
        <f t="shared" si="23"/>
        <v>39.863357859999994</v>
      </c>
    </row>
    <row r="228" spans="1:14" x14ac:dyDescent="0.25">
      <c r="A228" s="60" t="s">
        <v>450</v>
      </c>
      <c r="B228" s="51" t="s">
        <v>451</v>
      </c>
      <c r="C228" s="52">
        <v>881413.40500000003</v>
      </c>
      <c r="D228" s="52"/>
      <c r="E228" s="52">
        <f t="shared" si="21"/>
        <v>881413.40500000003</v>
      </c>
      <c r="F228" s="52"/>
      <c r="G228" s="52">
        <f t="shared" ref="G228:G241" si="25">E228+F228</f>
        <v>881413.40500000003</v>
      </c>
      <c r="H228" s="52">
        <v>881413.40500000003</v>
      </c>
      <c r="I228" s="52" t="e">
        <f>VLOOKUP(B228,[1]Лист3!$A$3:$C$153,2,0)</f>
        <v>#N/A</v>
      </c>
      <c r="J228" s="18">
        <v>57803.820399999997</v>
      </c>
      <c r="K228" s="18">
        <f t="shared" si="22"/>
        <v>939217.2254</v>
      </c>
      <c r="L228" s="18" t="e">
        <f>VLOOKUP(B228,[1]сент!A220:B244,2,0)</f>
        <v>#N/A</v>
      </c>
      <c r="M228" s="20">
        <f t="shared" si="24"/>
        <v>106.55808274211577</v>
      </c>
      <c r="N228" s="27">
        <f t="shared" si="23"/>
        <v>57.803820399999999</v>
      </c>
    </row>
    <row r="229" spans="1:14" hidden="1" x14ac:dyDescent="0.25">
      <c r="A229" s="61" t="s">
        <v>452</v>
      </c>
      <c r="B229" s="54" t="s">
        <v>453</v>
      </c>
      <c r="C229" s="55">
        <v>18230.379099999998</v>
      </c>
      <c r="D229" s="55"/>
      <c r="E229" s="55">
        <f t="shared" ref="E229:E241" si="26">C229+D229</f>
        <v>18230.379099999998</v>
      </c>
      <c r="F229" s="55"/>
      <c r="G229" s="55">
        <f t="shared" si="25"/>
        <v>18230.379099999998</v>
      </c>
      <c r="H229" s="55">
        <v>18230.379099999998</v>
      </c>
      <c r="I229" s="55" t="e">
        <f>VLOOKUP(B229,[1]Лист3!$A$3:$C$153,2,0)</f>
        <v>#N/A</v>
      </c>
      <c r="J229" s="18">
        <v>0</v>
      </c>
      <c r="K229" s="18">
        <f t="shared" si="22"/>
        <v>18230.379099999998</v>
      </c>
      <c r="L229" s="18" t="e">
        <f>VLOOKUP(B229,[1]сент!A221:B245,2,0)</f>
        <v>#N/A</v>
      </c>
      <c r="M229" s="25">
        <f t="shared" si="24"/>
        <v>100</v>
      </c>
      <c r="N229" s="27">
        <f t="shared" si="23"/>
        <v>0</v>
      </c>
    </row>
    <row r="230" spans="1:14" x14ac:dyDescent="0.25">
      <c r="A230" s="61" t="s">
        <v>454</v>
      </c>
      <c r="B230" s="54" t="s">
        <v>455</v>
      </c>
      <c r="C230" s="55">
        <v>369236.21799999999</v>
      </c>
      <c r="D230" s="55"/>
      <c r="E230" s="55">
        <f t="shared" si="26"/>
        <v>369236.21799999999</v>
      </c>
      <c r="F230" s="55"/>
      <c r="G230" s="55">
        <f t="shared" si="25"/>
        <v>369236.21799999999</v>
      </c>
      <c r="H230" s="55">
        <v>369236.21799999999</v>
      </c>
      <c r="I230" s="55" t="e">
        <f>VLOOKUP(B230,[1]Лист3!$A$3:$C$153,2,0)</f>
        <v>#N/A</v>
      </c>
      <c r="J230" s="18">
        <v>14247.6204</v>
      </c>
      <c r="K230" s="18">
        <f t="shared" ref="K230:K241" si="27">H230+J230</f>
        <v>383483.83840000001</v>
      </c>
      <c r="L230" s="18" t="e">
        <f>VLOOKUP(B230,[1]сент!A222:B246,2,0)</f>
        <v>#N/A</v>
      </c>
      <c r="M230" s="25">
        <f t="shared" si="24"/>
        <v>103.8586735822324</v>
      </c>
      <c r="N230" s="27">
        <f t="shared" ref="N230:N241" si="28">J230/$N$6</f>
        <v>14.247620400000001</v>
      </c>
    </row>
    <row r="231" spans="1:14" x14ac:dyDescent="0.25">
      <c r="A231" s="61" t="s">
        <v>456</v>
      </c>
      <c r="B231" s="54" t="s">
        <v>457</v>
      </c>
      <c r="C231" s="55">
        <v>384047.75300000003</v>
      </c>
      <c r="D231" s="55"/>
      <c r="E231" s="55">
        <f t="shared" si="26"/>
        <v>384047.75300000003</v>
      </c>
      <c r="F231" s="55"/>
      <c r="G231" s="55">
        <f t="shared" si="25"/>
        <v>384047.75300000003</v>
      </c>
      <c r="H231" s="55">
        <v>384047.75300000003</v>
      </c>
      <c r="I231" s="55" t="e">
        <f>VLOOKUP(B231,[1]Лист3!$A$3:$C$153,2,0)</f>
        <v>#N/A</v>
      </c>
      <c r="J231" s="18">
        <v>43240</v>
      </c>
      <c r="K231" s="18">
        <f t="shared" si="27"/>
        <v>427287.75300000003</v>
      </c>
      <c r="L231" s="18" t="e">
        <f>VLOOKUP(B231,[1]сент!A223:B247,2,0)</f>
        <v>#N/A</v>
      </c>
      <c r="M231" s="25">
        <f t="shared" si="24"/>
        <v>111.25901653172802</v>
      </c>
      <c r="N231" s="27">
        <f t="shared" si="28"/>
        <v>43.24</v>
      </c>
    </row>
    <row r="232" spans="1:14" x14ac:dyDescent="0.25">
      <c r="A232" s="61" t="s">
        <v>458</v>
      </c>
      <c r="B232" s="54" t="s">
        <v>459</v>
      </c>
      <c r="C232" s="55">
        <v>109899.05499999999</v>
      </c>
      <c r="D232" s="55"/>
      <c r="E232" s="55">
        <f t="shared" si="26"/>
        <v>109899.05499999999</v>
      </c>
      <c r="F232" s="55"/>
      <c r="G232" s="55">
        <f t="shared" si="25"/>
        <v>109899.05499999999</v>
      </c>
      <c r="H232" s="55">
        <v>109899.05499999999</v>
      </c>
      <c r="I232" s="55" t="e">
        <f>VLOOKUP(B232,[1]Лист3!$A$3:$C$153,2,0)</f>
        <v>#N/A</v>
      </c>
      <c r="J232" s="18">
        <v>316.2</v>
      </c>
      <c r="K232" s="18">
        <f t="shared" si="27"/>
        <v>110215.25499999999</v>
      </c>
      <c r="L232" s="18" t="e">
        <f>VLOOKUP(B232,[1]сент!A224:B248,2,0)</f>
        <v>#N/A</v>
      </c>
      <c r="M232" s="25">
        <f t="shared" si="24"/>
        <v>100.28771857956376</v>
      </c>
      <c r="N232" s="27">
        <f t="shared" si="28"/>
        <v>0.31619999999999998</v>
      </c>
    </row>
    <row r="233" spans="1:14" x14ac:dyDescent="0.25">
      <c r="A233" s="60" t="s">
        <v>460</v>
      </c>
      <c r="B233" s="51" t="s">
        <v>461</v>
      </c>
      <c r="C233" s="52">
        <v>238987.35399999999</v>
      </c>
      <c r="D233" s="52"/>
      <c r="E233" s="52">
        <f t="shared" si="26"/>
        <v>238987.35399999999</v>
      </c>
      <c r="F233" s="52"/>
      <c r="G233" s="52">
        <f t="shared" si="25"/>
        <v>238987.35399999999</v>
      </c>
      <c r="H233" s="52">
        <v>238987.35399999999</v>
      </c>
      <c r="I233" s="52" t="e">
        <f>VLOOKUP(B233,[1]Лист3!$A$3:$C$153,2,0)</f>
        <v>#N/A</v>
      </c>
      <c r="J233" s="18">
        <v>8599.7278699999988</v>
      </c>
      <c r="K233" s="18">
        <f t="shared" si="27"/>
        <v>247587.08186999999</v>
      </c>
      <c r="L233" s="18" t="e">
        <f>VLOOKUP(B233,[1]сент!A225:B249,2,0)</f>
        <v>#N/A</v>
      </c>
      <c r="M233" s="20">
        <f t="shared" si="24"/>
        <v>103.59840289708384</v>
      </c>
      <c r="N233" s="27">
        <f t="shared" si="28"/>
        <v>8.5997278699999988</v>
      </c>
    </row>
    <row r="234" spans="1:14" x14ac:dyDescent="0.25">
      <c r="A234" s="61" t="s">
        <v>462</v>
      </c>
      <c r="B234" s="54" t="s">
        <v>463</v>
      </c>
      <c r="C234" s="55">
        <v>93713.788</v>
      </c>
      <c r="D234" s="55"/>
      <c r="E234" s="55">
        <f t="shared" si="26"/>
        <v>93713.788</v>
      </c>
      <c r="F234" s="55"/>
      <c r="G234" s="55">
        <f t="shared" si="25"/>
        <v>93713.788</v>
      </c>
      <c r="H234" s="55">
        <v>93713.788</v>
      </c>
      <c r="I234" s="55" t="e">
        <f>VLOOKUP(B234,[1]Лист3!$A$3:$C$153,2,0)</f>
        <v>#N/A</v>
      </c>
      <c r="J234" s="18">
        <v>4214</v>
      </c>
      <c r="K234" s="18">
        <f t="shared" si="27"/>
        <v>97927.788</v>
      </c>
      <c r="L234" s="18" t="e">
        <f>VLOOKUP(B234,[1]сент!A226:B250,2,0)</f>
        <v>#N/A</v>
      </c>
      <c r="M234" s="25">
        <f t="shared" si="24"/>
        <v>104.49667022316929</v>
      </c>
      <c r="N234" s="27">
        <f t="shared" si="28"/>
        <v>4.2140000000000004</v>
      </c>
    </row>
    <row r="235" spans="1:14" x14ac:dyDescent="0.25">
      <c r="A235" s="61" t="s">
        <v>464</v>
      </c>
      <c r="B235" s="54" t="s">
        <v>465</v>
      </c>
      <c r="C235" s="55">
        <v>131984.32500000001</v>
      </c>
      <c r="D235" s="55"/>
      <c r="E235" s="55">
        <f t="shared" si="26"/>
        <v>131984.32500000001</v>
      </c>
      <c r="F235" s="55"/>
      <c r="G235" s="55">
        <f t="shared" si="25"/>
        <v>131984.32500000001</v>
      </c>
      <c r="H235" s="55">
        <v>131984.32500000001</v>
      </c>
      <c r="I235" s="55" t="e">
        <f>VLOOKUP(B235,[1]Лист3!$A$3:$C$153,2,0)</f>
        <v>#N/A</v>
      </c>
      <c r="J235" s="18">
        <v>271.19787000000002</v>
      </c>
      <c r="K235" s="18">
        <f t="shared" si="27"/>
        <v>132255.52287000002</v>
      </c>
      <c r="L235" s="18" t="e">
        <f>VLOOKUP(B235,[1]сент!A227:B251,2,0)</f>
        <v>#N/A</v>
      </c>
      <c r="M235" s="25">
        <f t="shared" si="24"/>
        <v>100.20547733225138</v>
      </c>
      <c r="N235" s="27">
        <f t="shared" si="28"/>
        <v>0.27119787000000001</v>
      </c>
    </row>
    <row r="236" spans="1:14" x14ac:dyDescent="0.25">
      <c r="A236" s="61" t="s">
        <v>466</v>
      </c>
      <c r="B236" s="54" t="s">
        <v>467</v>
      </c>
      <c r="C236" s="55">
        <v>13289.241099999999</v>
      </c>
      <c r="D236" s="55"/>
      <c r="E236" s="55">
        <f t="shared" si="26"/>
        <v>13289.241099999999</v>
      </c>
      <c r="F236" s="55"/>
      <c r="G236" s="55">
        <f t="shared" si="25"/>
        <v>13289.241099999999</v>
      </c>
      <c r="H236" s="55">
        <v>13289.241099999999</v>
      </c>
      <c r="I236" s="55" t="e">
        <f>VLOOKUP(B236,[1]Лист3!$A$3:$C$153,2,0)</f>
        <v>#N/A</v>
      </c>
      <c r="J236" s="18">
        <v>4114.53</v>
      </c>
      <c r="K236" s="18">
        <f t="shared" si="27"/>
        <v>17403.771099999998</v>
      </c>
      <c r="L236" s="18" t="e">
        <f>VLOOKUP(B236,[1]сент!A228:B252,2,0)</f>
        <v>#N/A</v>
      </c>
      <c r="M236" s="25">
        <f t="shared" si="24"/>
        <v>130.96136166872614</v>
      </c>
      <c r="N236" s="27">
        <f t="shared" si="28"/>
        <v>4.1145299999999994</v>
      </c>
    </row>
    <row r="237" spans="1:14" ht="31.5" x14ac:dyDescent="0.25">
      <c r="A237" s="60" t="s">
        <v>468</v>
      </c>
      <c r="B237" s="51" t="s">
        <v>469</v>
      </c>
      <c r="C237" s="52">
        <v>601893.06200000003</v>
      </c>
      <c r="D237" s="52"/>
      <c r="E237" s="52">
        <f t="shared" si="26"/>
        <v>601893.06200000003</v>
      </c>
      <c r="F237" s="55"/>
      <c r="G237" s="52">
        <f t="shared" si="25"/>
        <v>601893.06200000003</v>
      </c>
      <c r="H237" s="52">
        <v>601893.06200000003</v>
      </c>
      <c r="I237" s="52" t="e">
        <f>VLOOKUP(B237,[1]Лист3!$A$3:$C$153,2,0)</f>
        <v>#N/A</v>
      </c>
      <c r="J237" s="18">
        <v>100000</v>
      </c>
      <c r="K237" s="18">
        <f t="shared" si="27"/>
        <v>701893.06200000003</v>
      </c>
      <c r="L237" s="18" t="e">
        <f>VLOOKUP(B237,[1]сент!A229:B253,2,0)</f>
        <v>#N/A</v>
      </c>
      <c r="M237" s="20">
        <f t="shared" si="24"/>
        <v>116.61424700057432</v>
      </c>
      <c r="N237" s="27">
        <f t="shared" si="28"/>
        <v>100</v>
      </c>
    </row>
    <row r="238" spans="1:14" ht="47.25" x14ac:dyDescent="0.25">
      <c r="A238" s="60" t="s">
        <v>470</v>
      </c>
      <c r="B238" s="51" t="s">
        <v>471</v>
      </c>
      <c r="C238" s="52">
        <v>4610050.38</v>
      </c>
      <c r="D238" s="52"/>
      <c r="E238" s="52">
        <f t="shared" si="26"/>
        <v>4610050.38</v>
      </c>
      <c r="F238" s="52">
        <v>738301.60199999996</v>
      </c>
      <c r="G238" s="52">
        <f t="shared" si="25"/>
        <v>5348351.9819999998</v>
      </c>
      <c r="H238" s="52">
        <v>5348351.9819999998</v>
      </c>
      <c r="I238" s="52" t="e">
        <f>VLOOKUP(B238,[1]Лист3!$A$3:$C$153,2,0)</f>
        <v>#N/A</v>
      </c>
      <c r="J238" s="18">
        <v>311100</v>
      </c>
      <c r="K238" s="18">
        <f t="shared" si="27"/>
        <v>5659451.9819999998</v>
      </c>
      <c r="L238" s="18" t="e">
        <f>VLOOKUP(B238,[1]сент!A230:B254,2,0)</f>
        <v>#N/A</v>
      </c>
      <c r="M238" s="20">
        <f t="shared" si="24"/>
        <v>122.7633434669753</v>
      </c>
      <c r="N238" s="27">
        <f t="shared" si="28"/>
        <v>311.10000000000002</v>
      </c>
    </row>
    <row r="239" spans="1:14" ht="31.5" hidden="1" x14ac:dyDescent="0.25">
      <c r="A239" s="60" t="s">
        <v>472</v>
      </c>
      <c r="B239" s="54" t="s">
        <v>473</v>
      </c>
      <c r="C239" s="55">
        <v>3203154</v>
      </c>
      <c r="D239" s="55"/>
      <c r="E239" s="55">
        <f t="shared" si="26"/>
        <v>3203154</v>
      </c>
      <c r="F239" s="55"/>
      <c r="G239" s="55">
        <f t="shared" si="25"/>
        <v>3203154</v>
      </c>
      <c r="H239" s="55">
        <v>3203154</v>
      </c>
      <c r="I239" s="55" t="e">
        <f>VLOOKUP(B239,[1]Лист3!$A$3:$C$153,2,0)</f>
        <v>#N/A</v>
      </c>
      <c r="J239" s="18">
        <v>0</v>
      </c>
      <c r="K239" s="18">
        <f t="shared" si="27"/>
        <v>3203154</v>
      </c>
      <c r="L239" s="18" t="e">
        <f>VLOOKUP(B239,[1]сент!A231:B255,2,0)</f>
        <v>#N/A</v>
      </c>
      <c r="M239" s="25">
        <f t="shared" si="24"/>
        <v>100</v>
      </c>
      <c r="N239" s="27">
        <f t="shared" si="28"/>
        <v>0</v>
      </c>
    </row>
    <row r="240" spans="1:14" x14ac:dyDescent="0.25">
      <c r="A240" s="61" t="s">
        <v>474</v>
      </c>
      <c r="B240" s="54" t="s">
        <v>475</v>
      </c>
      <c r="C240" s="55">
        <v>97565.1</v>
      </c>
      <c r="D240" s="55"/>
      <c r="E240" s="55">
        <f t="shared" si="26"/>
        <v>97565.1</v>
      </c>
      <c r="F240" s="55">
        <v>679990.6</v>
      </c>
      <c r="G240" s="55">
        <f t="shared" si="25"/>
        <v>777555.7</v>
      </c>
      <c r="H240" s="55">
        <v>777555.7</v>
      </c>
      <c r="I240" s="55" t="e">
        <f>VLOOKUP(B240,[1]Лист3!$A$3:$C$153,2,0)</f>
        <v>#N/A</v>
      </c>
      <c r="J240" s="18">
        <v>311100</v>
      </c>
      <c r="K240" s="18">
        <f t="shared" si="27"/>
        <v>1088655.7</v>
      </c>
      <c r="L240" s="18" t="e">
        <f>VLOOKUP(B240,[1]сент!A232:B256,2,0)</f>
        <v>#N/A</v>
      </c>
      <c r="M240" s="25" t="s">
        <v>476</v>
      </c>
      <c r="N240" s="27">
        <f t="shared" si="28"/>
        <v>311.10000000000002</v>
      </c>
    </row>
    <row r="241" spans="1:14" hidden="1" x14ac:dyDescent="0.25">
      <c r="A241" s="61" t="s">
        <v>477</v>
      </c>
      <c r="B241" s="54" t="s">
        <v>478</v>
      </c>
      <c r="C241" s="55">
        <v>1309331.28</v>
      </c>
      <c r="D241" s="55"/>
      <c r="E241" s="55">
        <f t="shared" si="26"/>
        <v>1309331.28</v>
      </c>
      <c r="F241" s="55">
        <v>58311</v>
      </c>
      <c r="G241" s="55">
        <f t="shared" si="25"/>
        <v>1367642.28</v>
      </c>
      <c r="H241" s="55">
        <v>1367642.28</v>
      </c>
      <c r="I241" s="55" t="e">
        <f>VLOOKUP(B241,[1]Лист3!$A$3:$C$153,2,0)</f>
        <v>#N/A</v>
      </c>
      <c r="J241" s="18">
        <v>0</v>
      </c>
      <c r="K241" s="18">
        <f t="shared" si="27"/>
        <v>1367642.28</v>
      </c>
      <c r="L241" s="18" t="e">
        <f>VLOOKUP(B241,[1]сент!A233:B257,2,0)</f>
        <v>#N/A</v>
      </c>
      <c r="M241" s="25">
        <f t="shared" si="24"/>
        <v>104.45349476413639</v>
      </c>
      <c r="N241" s="27">
        <f t="shared" si="28"/>
        <v>0</v>
      </c>
    </row>
  </sheetData>
  <autoFilter ref="A5:M241">
    <filterColumn colId="9">
      <filters>
        <filter val="1 096 961"/>
        <filter val="1 131 144"/>
        <filter val="1 168 589"/>
        <filter val="1 179 322"/>
        <filter val="1 217 361"/>
        <filter val="1 252 890"/>
        <filter val="1 347"/>
        <filter val="1 349 986"/>
        <filter val="10 110"/>
        <filter val="100 000"/>
        <filter val="108"/>
        <filter val="115 466"/>
        <filter val="-12 302"/>
        <filter val="121 419"/>
        <filter val="137 077"/>
        <filter val="-137 680"/>
        <filter val="14 248"/>
        <filter val="140 604"/>
        <filter val="159 728"/>
        <filter val="174 781"/>
        <filter val="177 050"/>
        <filter val="18 068"/>
        <filter val="2 260"/>
        <filter val="21 126"/>
        <filter val="211"/>
        <filter val="215 000"/>
        <filter val="-22 314"/>
        <filter val="22 888"/>
        <filter val="225 847"/>
        <filter val="-228 808"/>
        <filter val="23 000"/>
        <filter val="23 697"/>
        <filter val="-230 000"/>
        <filter val="26 688"/>
        <filter val="-270 118"/>
        <filter val="271"/>
        <filter val="-28 847"/>
        <filter val="3 308"/>
        <filter val="-3 314 649"/>
        <filter val="30 023"/>
        <filter val="31 370"/>
        <filter val="311 100"/>
        <filter val="316"/>
        <filter val="-32 424"/>
        <filter val="356 757"/>
        <filter val="38 458"/>
        <filter val="39 863"/>
        <filter val="4 115"/>
        <filter val="4 214"/>
        <filter val="4 445 792"/>
        <filter val="4 467"/>
        <filter val="-40 937"/>
        <filter val="-42 156"/>
        <filter val="43"/>
        <filter val="43 240"/>
        <filter val="43 260"/>
        <filter val="55 806"/>
        <filter val="57 323"/>
        <filter val="57 804"/>
        <filter val="58 341"/>
        <filter val="-63 143"/>
        <filter val="-63 251"/>
        <filter val="709"/>
        <filter val="-756"/>
        <filter val="776 514"/>
        <filter val="8 201"/>
        <filter val="8 369 157"/>
        <filter val="8 600"/>
        <filter val="85 854"/>
        <filter val="-86 217"/>
        <filter val="-93 312"/>
        <filter val="977 636"/>
        <filter val="991 514"/>
      </filters>
    </filterColumn>
  </autoFilter>
  <mergeCells count="3">
    <mergeCell ref="K1:M1"/>
    <mergeCell ref="B2:M2"/>
    <mergeCell ref="G3:M3"/>
  </mergeCells>
  <hyperlinks>
    <hyperlink ref="B79" r:id="rId1" display="consultantplus://offline/ref=A3DFE0B866011CE82705471AE357C58ADEAB16DD9DFF79E77A2AE5B178ED5A3BA0833C7577EC1CA61A6D3D996F3B830342BA749E6BA25AB2p20AJ"/>
    <hyperlink ref="B100" r:id="rId2" display="consultantplus://offline/ref=A3DFE0B866011CE82705471AE357C58ADEA816DE9DF479E77A2AE5B178ED5A3BA0833C7577EC1CA5136D3D996F3B830342BA749E6BA25AB2p20AJ"/>
    <hyperlink ref="B125" r:id="rId3" display="consultantplus://offline/ref=A3DFE0B866011CE82705471AE357C58ADEA81ED693F679E77A2AE5B178ED5A3BB283647976EF02A610786BC829p60DJ"/>
    <hyperlink ref="B126" r:id="rId4" display="consultantplus://offline/ref=A3DFE0B866011CE82705471AE357C58ADEA812D79CF179E77A2AE5B178ED5A3BB283647976EF02A610786BC829p60DJ"/>
    <hyperlink ref="B128" r:id="rId5" display="consultantplus://offline/ref=A3DFE0B866011CE82705471AE357C58AD9A31EDE94F379E77A2AE5B178ED5A3BB283647976EF02A610786BC829p60DJ"/>
    <hyperlink ref="B130" r:id="rId6" display="consultantplus://offline/ref=A3DFE0B866011CE82705471AE357C58ADEA915DF97FF79E77A2AE5B178ED5A3BB283647976EF02A610786BC829p60DJ"/>
  </hyperlinks>
  <pageMargins left="0.25" right="0.25" top="0.75" bottom="0.75" header="0.3" footer="0.3"/>
  <pageSetup paperSize="9" scale="76"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Губайдуллина Гульназ Марсилевна</dc:creator>
  <cp:lastModifiedBy>Губайдуллина Гульназ Марсилевна</cp:lastModifiedBy>
  <dcterms:created xsi:type="dcterms:W3CDTF">2023-09-20T11:23:34Z</dcterms:created>
  <dcterms:modified xsi:type="dcterms:W3CDTF">2023-09-20T11:47:54Z</dcterms:modified>
</cp:coreProperties>
</file>